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Koord.grensepunkt" sheetId="1" r:id="rId1"/>
    <sheet name="Koord.trig.punkt" sheetId="2" r:id="rId2"/>
    <sheet name="Input-Helmert" sheetId="3" r:id="rId3"/>
  </sheets>
  <definedNames/>
  <calcPr fullCalcOnLoad="1"/>
</workbook>
</file>

<file path=xl/sharedStrings.xml><?xml version="1.0" encoding="utf-8"?>
<sst xmlns="http://schemas.openxmlformats.org/spreadsheetml/2006/main" count="10222" uniqueCount="2716">
  <si>
    <t>KOORDINATER for GRENSEMERKER NORGE - RUSSLAND 1947 - 2007</t>
  </si>
  <si>
    <t xml:space="preserve">Koordinatene er konforme , rettvinklete Gauss-Krugerske, etter Pulkovasystemet av 1932 (Bessels ellipsoide). I første avsnitt (syd) fra </t>
  </si>
  <si>
    <t xml:space="preserve">Treriksrøysa (Norge,Sovjet/Russland og Finland) til parallellen 69 grader 32 minutt nordlig bredde er koordinatene gitt i meridianstripe 5 </t>
  </si>
  <si>
    <t xml:space="preserve">(stripens bredde 6 grader) med akse 27 grader øst for Greenwich. I andre avsnitt fra foRiksrøysige parallell til grensens endepunkt er koordinatene </t>
  </si>
  <si>
    <t xml:space="preserve">gitt i meridianstripe 6 (stripens bredde 6 grader) med akse 33 grader øst for Greenwich. Ved bruk av koordinatene er det nødvendig å ta </t>
  </si>
  <si>
    <t>hensyn til at verdien av abscissen X er gitt fra ekvator, og at verdien for ordinaten Y er gitt fra akse-meridianene med tilføyelse av 500 km.</t>
  </si>
  <si>
    <t>Første siffer i ordinatene betegner bare nummeret på den stripe som koordinatene er beregnet i.</t>
  </si>
  <si>
    <t>Forklaring til typebetegnelsene:</t>
  </si>
  <si>
    <t>RR = riksrøys</t>
  </si>
  <si>
    <t>BS = betongsøyle</t>
  </si>
  <si>
    <t>Punktnummer:</t>
  </si>
  <si>
    <t>N = norsk</t>
  </si>
  <si>
    <r>
      <t>PS = polygonstolpe</t>
    </r>
    <r>
      <rPr>
        <sz val="10"/>
        <rFont val="Arial"/>
        <family val="2"/>
      </rPr>
      <t xml:space="preserve"> (stolpepar vanligvis 2 m fra og på hver sin side av grenselinjen)</t>
    </r>
  </si>
  <si>
    <r>
      <t>OM = overrettmerke</t>
    </r>
    <r>
      <rPr>
        <sz val="10"/>
        <rFont val="Arial"/>
        <family val="2"/>
      </rPr>
      <t xml:space="preserve"> (hjelpepunkt)</t>
    </r>
  </si>
  <si>
    <t>R = russisk</t>
  </si>
  <si>
    <r>
      <t>S = stolpe</t>
    </r>
    <r>
      <rPr>
        <sz val="10"/>
        <rFont val="Arial"/>
        <family val="2"/>
      </rPr>
      <t xml:space="preserve"> (hjelpepunkt, 9"boks, 22x22 cm ~2 m høye, 10 cm pyramidetopp)</t>
    </r>
  </si>
  <si>
    <t>OMG = overrettmerke grensepunkt</t>
  </si>
  <si>
    <t>S = sovjetisk</t>
  </si>
  <si>
    <t>Punchet av:</t>
  </si>
  <si>
    <t>Trond Olav Vassdal</t>
  </si>
  <si>
    <t>Norsk: gulmalt m. 18 cm høy svart topp</t>
  </si>
  <si>
    <t>UM = umerka brekkpunkt/grensepunkt</t>
  </si>
  <si>
    <t>G = grense</t>
  </si>
  <si>
    <t>Dato:</t>
  </si>
  <si>
    <t>Ca. 1995</t>
  </si>
  <si>
    <t>Russisk: røde og 4 stk. 18 cm høye grønne horisontale felt fra 48 cm under topp og 20 cm mellomrom</t>
  </si>
  <si>
    <t>sb = sikringsbolt</t>
  </si>
  <si>
    <t>Ajourført:</t>
  </si>
  <si>
    <t>10.05.2008 / Trond Eilev Espelund</t>
  </si>
  <si>
    <t>Røde, fete koordinatverdier er i originalsystem (kilde), fete avstander er målt i terrenget, lyseblå koord. ber. på rettlinje, magenta koord. ber. Polart, grønne koord. Ber. I stolpeprofilet! Mørkeblå tall er satt lik andre celler. Grå linjer er utgåtte merker.</t>
  </si>
  <si>
    <t>P U N K T</t>
  </si>
  <si>
    <t>FOTOGRAFERT/</t>
  </si>
  <si>
    <t>AVLEST/</t>
  </si>
  <si>
    <t>ORIGINAL</t>
  </si>
  <si>
    <t>EUREF89 UTM</t>
  </si>
  <si>
    <t>Pulkova32 UTM</t>
  </si>
  <si>
    <t>GITT</t>
  </si>
  <si>
    <t>CA.</t>
  </si>
  <si>
    <t>ED50 geodetisk</t>
  </si>
  <si>
    <t>NGO1948</t>
  </si>
  <si>
    <t>NN54/RH70</t>
  </si>
  <si>
    <t>H ell.</t>
  </si>
  <si>
    <t>N50'</t>
  </si>
  <si>
    <t>N5'/ØK</t>
  </si>
  <si>
    <t>Fastmerke</t>
  </si>
  <si>
    <t>Norsk</t>
  </si>
  <si>
    <t>Finsk</t>
  </si>
  <si>
    <t>Historisk</t>
  </si>
  <si>
    <t>Kilde</t>
  </si>
  <si>
    <t>N O R G E</t>
  </si>
  <si>
    <t>R U S S L A N D</t>
  </si>
  <si>
    <t>#</t>
  </si>
  <si>
    <t>TYPE</t>
  </si>
  <si>
    <t>NR.</t>
  </si>
  <si>
    <t>KODE</t>
  </si>
  <si>
    <t>RIKSMERKE</t>
  </si>
  <si>
    <t>IDENT</t>
  </si>
  <si>
    <t>UTVALG</t>
  </si>
  <si>
    <t>METODE</t>
  </si>
  <si>
    <t>BEST</t>
  </si>
  <si>
    <t>OBSERVERT</t>
  </si>
  <si>
    <t>BEREGNET</t>
  </si>
  <si>
    <t>KOORD.</t>
  </si>
  <si>
    <t>N</t>
  </si>
  <si>
    <t>E</t>
  </si>
  <si>
    <t>UTM</t>
  </si>
  <si>
    <t>AVSTAND</t>
  </si>
  <si>
    <t>RETNING</t>
  </si>
  <si>
    <t>Bredde</t>
  </si>
  <si>
    <t>Lengde</t>
  </si>
  <si>
    <t>x</t>
  </si>
  <si>
    <t>y</t>
  </si>
  <si>
    <t>mp</t>
  </si>
  <si>
    <t>NGO</t>
  </si>
  <si>
    <t>ref.</t>
  </si>
  <si>
    <t>Merknad1</t>
  </si>
  <si>
    <t>Merknad2</t>
  </si>
  <si>
    <t>Høyde ort</t>
  </si>
  <si>
    <t>mh</t>
  </si>
  <si>
    <t>Merknad</t>
  </si>
  <si>
    <t xml:space="preserve">KART </t>
  </si>
  <si>
    <t>Bygg-</t>
  </si>
  <si>
    <t>SIKT</t>
  </si>
  <si>
    <t>TRIG.PKT.</t>
  </si>
  <si>
    <t>NIV.FASTM.</t>
  </si>
  <si>
    <t>ANNET FM</t>
  </si>
  <si>
    <t>NAVN</t>
  </si>
  <si>
    <t>Benevnelse</t>
  </si>
  <si>
    <t>MERKNAD</t>
  </si>
  <si>
    <t>BESKRIVELSE</t>
  </si>
  <si>
    <t>ADKOMST</t>
  </si>
  <si>
    <t>ARBEID UTFØRT</t>
  </si>
  <si>
    <t>Underlag/</t>
  </si>
  <si>
    <t>Egen-</t>
  </si>
  <si>
    <t>Tykkelse</t>
  </si>
  <si>
    <t>Diameter røys</t>
  </si>
  <si>
    <t>Høyde</t>
  </si>
  <si>
    <t>FYLKE</t>
  </si>
  <si>
    <t>KOMMUNE</t>
  </si>
  <si>
    <t>?</t>
  </si>
  <si>
    <t>OBLAST</t>
  </si>
  <si>
    <t>Norsk/svensk</t>
  </si>
  <si>
    <t>DRG</t>
  </si>
  <si>
    <t>ÅR</t>
  </si>
  <si>
    <t>SYSTEM</t>
  </si>
  <si>
    <t>[m]</t>
  </si>
  <si>
    <t>Sone</t>
  </si>
  <si>
    <t>[gon]</t>
  </si>
  <si>
    <t>Gr.</t>
  </si>
  <si>
    <t>Min.</t>
  </si>
  <si>
    <t>Sek.</t>
  </si>
  <si>
    <t>akse</t>
  </si>
  <si>
    <t>punkt</t>
  </si>
  <si>
    <t>HØGDE</t>
  </si>
  <si>
    <t>BLAD</t>
  </si>
  <si>
    <t>år</t>
  </si>
  <si>
    <t>til</t>
  </si>
  <si>
    <t>Norsk;svensk</t>
  </si>
  <si>
    <t>grunn</t>
  </si>
  <si>
    <t>høyde</t>
  </si>
  <si>
    <t>stein</t>
  </si>
  <si>
    <t>Bunn</t>
  </si>
  <si>
    <t>Topp</t>
  </si>
  <si>
    <t xml:space="preserve"> hj.stein</t>
  </si>
  <si>
    <t>til mål</t>
  </si>
  <si>
    <t>A/117</t>
  </si>
  <si>
    <t>PU-35</t>
  </si>
  <si>
    <t>2333 II</t>
  </si>
  <si>
    <t>Første grensemerke i riksgrensen mellom Finland og Russland, går fra Treriksrøysa i rett grensegate i sør-vestlig retning, over bratte skrenter av "Krokfjellet" (Muotkavaara), steinete kløfter og en bekk uten navn, til grensemerket nr. A/117 som står i grensegaten på en haug uten navn, 210 m sør-vest for den førnevnte bekk.</t>
  </si>
  <si>
    <t>Riksrøys</t>
  </si>
  <si>
    <t>000F</t>
  </si>
  <si>
    <t>G</t>
  </si>
  <si>
    <t>353N?</t>
  </si>
  <si>
    <t>Gammel høyde 145 m</t>
  </si>
  <si>
    <t>1826?,1846,1945,2006</t>
  </si>
  <si>
    <t>Treriksrøysa Krokfjellet,Muotkevárri</t>
  </si>
  <si>
    <t>Krokfjeldet/Mutkavarre</t>
  </si>
  <si>
    <t>Eldre gradteigskart ca. 1900 i Herredsprotokollen</t>
  </si>
  <si>
    <t>Konisk steinrøys av høyde 2,0 m, diameter i bunnen 2,5 m og diameter i toppen 2,0 m med en trekantet betongpyramide på toppen, oppsatt 15. august 1945. På de av denne pyramides sider som vender mot de respektive land er det på norsk, russisk og finsk trykt påskrifter med landenes navn og de betegnelser som dette grensemerke har dvs. "Norge, Krokfjellet", "S.S.S.R., Muotkavaara", "Suomi, Muotkavaara".</t>
  </si>
  <si>
    <t>EU89-35</t>
  </si>
  <si>
    <t>Grensemerkeprotokoll No-Fi 2000</t>
  </si>
  <si>
    <t>Punktarkivet</t>
  </si>
  <si>
    <t>Z07T0020-3</t>
  </si>
  <si>
    <t>Bolt</t>
  </si>
  <si>
    <t>Finsk nivellementsbolt nr. 752352</t>
  </si>
  <si>
    <t>Z07T0020-2</t>
  </si>
  <si>
    <t>T</t>
  </si>
  <si>
    <t>Topp bolt</t>
  </si>
  <si>
    <t>TBNN54</t>
  </si>
  <si>
    <t>Z07T0020</t>
  </si>
  <si>
    <t>Norsk trig.bolt</t>
  </si>
  <si>
    <t>Polygonstolpe</t>
  </si>
  <si>
    <t>001F</t>
  </si>
  <si>
    <t>Polygonstolpe, en liten rund trestolpe i grenselinjen</t>
  </si>
  <si>
    <t>Grensestolpe</t>
  </si>
  <si>
    <t>001N</t>
  </si>
  <si>
    <t>Trestolpe 2 m høy og 22 cm i firkant. Gulmalt med en 18 cm høy svart topp. Forsynt med nasjonalitetsmerke (og nummer?).</t>
  </si>
  <si>
    <t>001S</t>
  </si>
  <si>
    <t>Trestolpe 2 m høy og 22 cm i firkant. Malt i felter vekselvis røde og grønne fra toppen og nedover. Feltenes høyde er: det øverste røde sammen med den spisse del av stolpen 48 cm, de øvrige røde 20 cm, alle de grønne 18 cm. (Forsynt med nasjonalitetsmerke og nummer?).</t>
  </si>
  <si>
    <t>001FsbN</t>
  </si>
  <si>
    <t>Sikringsbolt norsk</t>
  </si>
  <si>
    <t>001FsbR</t>
  </si>
  <si>
    <t>Sikringsbolt russisk</t>
  </si>
  <si>
    <t>002F</t>
  </si>
  <si>
    <t>Firkantet, størrelse 1,5 x 1,5 x 1,5 m. Under røysene er det på fjell eller stein innhugget en sirkel med 25 cm diameter, og sentrum i denne er grensens brekkpunkt.</t>
  </si>
  <si>
    <t>002FsbN</t>
  </si>
  <si>
    <t>002FsbR</t>
  </si>
  <si>
    <t>003F</t>
  </si>
  <si>
    <t>003N</t>
  </si>
  <si>
    <t>003S</t>
  </si>
  <si>
    <t>003FsbN</t>
  </si>
  <si>
    <t>003FsbR</t>
  </si>
  <si>
    <t>004F</t>
  </si>
  <si>
    <t>004N</t>
  </si>
  <si>
    <t>004S</t>
  </si>
  <si>
    <t>004FsbN</t>
  </si>
  <si>
    <t>004FsbR</t>
  </si>
  <si>
    <t>005F</t>
  </si>
  <si>
    <t>005N</t>
  </si>
  <si>
    <t>005S</t>
  </si>
  <si>
    <t>005FsbN</t>
  </si>
  <si>
    <t>005FsbR</t>
  </si>
  <si>
    <t>006F</t>
  </si>
  <si>
    <t>006N</t>
  </si>
  <si>
    <t>006S</t>
  </si>
  <si>
    <t>006FsbN</t>
  </si>
  <si>
    <t>006FsbR</t>
  </si>
  <si>
    <t>007F</t>
  </si>
  <si>
    <t>007N</t>
  </si>
  <si>
    <t>007S</t>
  </si>
  <si>
    <t>007FsbN</t>
  </si>
  <si>
    <t>007FsbR</t>
  </si>
  <si>
    <t>008F</t>
  </si>
  <si>
    <t>Gammel høyde 110 m</t>
  </si>
  <si>
    <t>Grenseberget</t>
  </si>
  <si>
    <t>Grænseberget/Ragjevaras Røs</t>
  </si>
  <si>
    <t>Firkantet, på fjell, restaurert 1947</t>
  </si>
  <si>
    <t>Fjell</t>
  </si>
  <si>
    <t>008FsbN</t>
  </si>
  <si>
    <t>008FsbR</t>
  </si>
  <si>
    <t>009F</t>
  </si>
  <si>
    <t>009N</t>
  </si>
  <si>
    <t>009S</t>
  </si>
  <si>
    <t>009FsbN</t>
  </si>
  <si>
    <t>009FsbR</t>
  </si>
  <si>
    <t>010F</t>
  </si>
  <si>
    <t>010N</t>
  </si>
  <si>
    <t>010S</t>
  </si>
  <si>
    <t>010FsbN</t>
  </si>
  <si>
    <t>010FsbR</t>
  </si>
  <si>
    <t>011F</t>
  </si>
  <si>
    <t>Grenseneset</t>
  </si>
  <si>
    <t>Grænseneset/Ragjenjargga Røs</t>
  </si>
  <si>
    <t>011FsbR1</t>
  </si>
  <si>
    <t>Bru?</t>
  </si>
  <si>
    <t>011FsbR2</t>
  </si>
  <si>
    <t>TP</t>
  </si>
  <si>
    <t>Ca. koord.</t>
  </si>
  <si>
    <t>Skraaneset/Njakcenjargga</t>
  </si>
  <si>
    <t>Trigonometrisk punkt</t>
  </si>
  <si>
    <t>012N</t>
  </si>
  <si>
    <t>Utgår-nymerket 1968</t>
  </si>
  <si>
    <t>Dypål1947-umerket</t>
  </si>
  <si>
    <t>012G</t>
  </si>
  <si>
    <t>NB! Feil i data, oppgitt stolpeavstand er 0,8 m mindre enn stolpenes koordinater gir!</t>
  </si>
  <si>
    <t>Vann</t>
  </si>
  <si>
    <t>012S</t>
  </si>
  <si>
    <t>Betongsøyle</t>
  </si>
  <si>
    <t>012F</t>
  </si>
  <si>
    <t>Korkeasaari/Grensevatnet</t>
  </si>
  <si>
    <t>Gelsomiojavrre</t>
  </si>
  <si>
    <t>Grenseprotokoll/N50'/Eldre gradteigskart ca. 1900 i Herredsprotokollen</t>
  </si>
  <si>
    <t>Armert betongsøyle, 1,5 m høy</t>
  </si>
  <si>
    <t>013N</t>
  </si>
  <si>
    <t>Grensevatn vestbredd</t>
  </si>
  <si>
    <t>Grenseprotokoll</t>
  </si>
  <si>
    <t>013G</t>
  </si>
  <si>
    <t>013S</t>
  </si>
  <si>
    <t>Korkeasaari</t>
  </si>
  <si>
    <t>Overettmerke</t>
  </si>
  <si>
    <t>013/1F</t>
  </si>
  <si>
    <t>OverettmerkeG</t>
  </si>
  <si>
    <t>013/2F</t>
  </si>
  <si>
    <t>Sentrisk over grm. 12</t>
  </si>
  <si>
    <t>014N</t>
  </si>
  <si>
    <t>Balgisholmen</t>
  </si>
  <si>
    <t>014G</t>
  </si>
  <si>
    <t>014S</t>
  </si>
  <si>
    <t>Liten holme</t>
  </si>
  <si>
    <t>014F</t>
  </si>
  <si>
    <t>Holme 78,2/Pasvikelva,Báhceveaijohka,Paatsjoki</t>
  </si>
  <si>
    <t>Armert betongsøyle, 2,5 m høy på 0,5 m høy sokkel</t>
  </si>
  <si>
    <t>015N</t>
  </si>
  <si>
    <t>Balgisholmen nordøst</t>
  </si>
  <si>
    <t>015G</t>
  </si>
  <si>
    <t>015S</t>
  </si>
  <si>
    <t>Grensevatn østbredd</t>
  </si>
  <si>
    <t>015/1F</t>
  </si>
  <si>
    <t>Oppgitt avstand: 102,0!</t>
  </si>
  <si>
    <t>015/2F</t>
  </si>
  <si>
    <t>Umerket brytningspunkt</t>
  </si>
  <si>
    <t>015/016F</t>
  </si>
  <si>
    <t>016N</t>
  </si>
  <si>
    <t>Bjørkholmen</t>
  </si>
  <si>
    <t>016G</t>
  </si>
  <si>
    <t>016S</t>
  </si>
  <si>
    <t>016/1F</t>
  </si>
  <si>
    <t>Oppgitt avstand: 76,8!</t>
  </si>
  <si>
    <t>016/2F</t>
  </si>
  <si>
    <t>016/017F</t>
  </si>
  <si>
    <t>Tangenfossen</t>
  </si>
  <si>
    <t>Tangefoss/Bornjeguoikka</t>
  </si>
  <si>
    <t>N50',Eldre gradteigskart ca. 1900 i Herredsprotokollen</t>
  </si>
  <si>
    <t>017N</t>
  </si>
  <si>
    <t>Pasvikelva vestbredd</t>
  </si>
  <si>
    <t>017G</t>
  </si>
  <si>
    <t>017S</t>
  </si>
  <si>
    <t>Pasvikelva østbredd</t>
  </si>
  <si>
    <t>017/1F</t>
  </si>
  <si>
    <t>017/2F</t>
  </si>
  <si>
    <t>018N</t>
  </si>
  <si>
    <t>018G</t>
  </si>
  <si>
    <t>018S</t>
  </si>
  <si>
    <t>018/1F</t>
  </si>
  <si>
    <t>018/2F</t>
  </si>
  <si>
    <t>018/019F</t>
  </si>
  <si>
    <t>019N</t>
  </si>
  <si>
    <t>019G</t>
  </si>
  <si>
    <t>019S</t>
  </si>
  <si>
    <t>019/1F</t>
  </si>
  <si>
    <t>Hestefossdammen</t>
  </si>
  <si>
    <t>Norelektro's merke nr. 24 ved Hestefoss kraftverk er utgangspunkt for høyder 1968!</t>
  </si>
  <si>
    <t>019/2F</t>
  </si>
  <si>
    <t>020N</t>
  </si>
  <si>
    <t>020G</t>
  </si>
  <si>
    <t>020S</t>
  </si>
  <si>
    <t>020F</t>
  </si>
  <si>
    <t>Hestefoss/Hestefossen</t>
  </si>
  <si>
    <t>Hestefoss/Hævosguoikka</t>
  </si>
  <si>
    <t>Grenseprotokoll,N50'/Eldre gradteigskart ca. 1900 i Herredsprotokollen</t>
  </si>
  <si>
    <t>Armert betongsøyle, 2,5 m høy. Kontrollert 1984</t>
  </si>
  <si>
    <t>021N</t>
  </si>
  <si>
    <t>021G</t>
  </si>
  <si>
    <t>NB! Feil i data, oppgitt stolpeavstand er 1,0 m mindre enn stolpenes koordinater gir!</t>
  </si>
  <si>
    <t>021S</t>
  </si>
  <si>
    <t>022N</t>
  </si>
  <si>
    <t>022G</t>
  </si>
  <si>
    <t>022S</t>
  </si>
  <si>
    <t>023N</t>
  </si>
  <si>
    <t>023G</t>
  </si>
  <si>
    <t>023S</t>
  </si>
  <si>
    <t>024N</t>
  </si>
  <si>
    <t>Pasvikelva øy</t>
  </si>
  <si>
    <t>024G</t>
  </si>
  <si>
    <t>024S</t>
  </si>
  <si>
    <t>025N</t>
  </si>
  <si>
    <t>025G</t>
  </si>
  <si>
    <t>025S</t>
  </si>
  <si>
    <t>026N</t>
  </si>
  <si>
    <t>026G</t>
  </si>
  <si>
    <t>026S</t>
  </si>
  <si>
    <t>027N</t>
  </si>
  <si>
    <t>027G</t>
  </si>
  <si>
    <t>027S</t>
  </si>
  <si>
    <t>028N</t>
  </si>
  <si>
    <t>028G</t>
  </si>
  <si>
    <t>028S</t>
  </si>
  <si>
    <t>029N</t>
  </si>
  <si>
    <t>Pasvikelva holme</t>
  </si>
  <si>
    <t>029G</t>
  </si>
  <si>
    <t>029S</t>
  </si>
  <si>
    <t>030N</t>
  </si>
  <si>
    <t>030G</t>
  </si>
  <si>
    <t>030S</t>
  </si>
  <si>
    <t>031N</t>
  </si>
  <si>
    <t>Kontrollert 13/7-1964, utgår-nymerket 1968</t>
  </si>
  <si>
    <t>031G</t>
  </si>
  <si>
    <t>031S</t>
  </si>
  <si>
    <t>Pasvikelva østbredd, nedre Tangenfoss</t>
  </si>
  <si>
    <t>032N</t>
  </si>
  <si>
    <t>032G</t>
  </si>
  <si>
    <t>032SGammel</t>
  </si>
  <si>
    <t>032S</t>
  </si>
  <si>
    <t>Flyttet hit 3/7-1964, utgår-nymerket 1968</t>
  </si>
  <si>
    <t>033N</t>
  </si>
  <si>
    <t>033G</t>
  </si>
  <si>
    <t>033S</t>
  </si>
  <si>
    <t>034N</t>
  </si>
  <si>
    <t>034G</t>
  </si>
  <si>
    <t>034S</t>
  </si>
  <si>
    <t>035N</t>
  </si>
  <si>
    <t>035G</t>
  </si>
  <si>
    <t>035S</t>
  </si>
  <si>
    <t>036N</t>
  </si>
  <si>
    <t>Pasvikelva vestbredd overfor munning Kornetijoki</t>
  </si>
  <si>
    <t>036G</t>
  </si>
  <si>
    <t>NB! Feil i data, oppgitt stolpeavstand er 0,2 m større enn stolpenes koordinater gir!</t>
  </si>
  <si>
    <t>036S</t>
  </si>
  <si>
    <t>Pasvikelva østbredd syd munning Kornetijoki</t>
  </si>
  <si>
    <t>037N</t>
  </si>
  <si>
    <t>037G</t>
  </si>
  <si>
    <t>037S</t>
  </si>
  <si>
    <t>038N</t>
  </si>
  <si>
    <t>038G</t>
  </si>
  <si>
    <t>038S</t>
  </si>
  <si>
    <t>039N</t>
  </si>
  <si>
    <t>039G</t>
  </si>
  <si>
    <t>039S</t>
  </si>
  <si>
    <t>040N</t>
  </si>
  <si>
    <t>Pasvikelva vestbredd v/Hestefoss</t>
  </si>
  <si>
    <t>Kontrollert 3/7-1964, utgår-nymerket 1968</t>
  </si>
  <si>
    <t>040G</t>
  </si>
  <si>
    <t>040S</t>
  </si>
  <si>
    <t>Pasvikelva østbredd v/Hestefoss</t>
  </si>
  <si>
    <t>041N</t>
  </si>
  <si>
    <t>041G</t>
  </si>
  <si>
    <t>041SGammel</t>
  </si>
  <si>
    <t>Flyttet 3/7-1964, utgår-nymerket 1968</t>
  </si>
  <si>
    <t>041S</t>
  </si>
  <si>
    <t>042N</t>
  </si>
  <si>
    <t>Pasvikelva vestbredd v/foten av Hestefoss</t>
  </si>
  <si>
    <t>042G</t>
  </si>
  <si>
    <t>042S</t>
  </si>
  <si>
    <t>Pasvikelva østbredd v/foten av Hestefoss</t>
  </si>
  <si>
    <t>Kontrollert, ikke endret 1984</t>
  </si>
  <si>
    <t>043N</t>
  </si>
  <si>
    <t>043G</t>
  </si>
  <si>
    <t>043S</t>
  </si>
  <si>
    <t>044N</t>
  </si>
  <si>
    <t>Bjørnholmen</t>
  </si>
  <si>
    <t>044G</t>
  </si>
  <si>
    <t>044S</t>
  </si>
  <si>
    <t>045N</t>
  </si>
  <si>
    <t>Sauholmen</t>
  </si>
  <si>
    <t>045G</t>
  </si>
  <si>
    <t>045S</t>
  </si>
  <si>
    <t>046N</t>
  </si>
  <si>
    <t>046G</t>
  </si>
  <si>
    <t>NB! Feil i data, oppgitt stolpeavstand er 0,2 m mindre enn stolpenes koordinater gir!</t>
  </si>
  <si>
    <t>046S</t>
  </si>
  <si>
    <t>047N</t>
  </si>
  <si>
    <t>Nyrud</t>
  </si>
  <si>
    <t>047G</t>
  </si>
  <si>
    <t>047S</t>
  </si>
  <si>
    <t>048N</t>
  </si>
  <si>
    <t>Tjørnholmen</t>
  </si>
  <si>
    <t>048G</t>
  </si>
  <si>
    <t>048S</t>
  </si>
  <si>
    <t>049N</t>
  </si>
  <si>
    <t>049G</t>
  </si>
  <si>
    <t>049S</t>
  </si>
  <si>
    <t>050N</t>
  </si>
  <si>
    <t>Rensvandet/Bocjavrre</t>
  </si>
  <si>
    <t>050G</t>
  </si>
  <si>
    <t>050S</t>
  </si>
  <si>
    <t>051N</t>
  </si>
  <si>
    <t>051G</t>
  </si>
  <si>
    <t>051S</t>
  </si>
  <si>
    <t>052N</t>
  </si>
  <si>
    <t>052G</t>
  </si>
  <si>
    <t>052S</t>
  </si>
  <si>
    <t>053N</t>
  </si>
  <si>
    <t>Oterholmen, Fjærvatn/Høyhenjervi/Rokkoppisaari</t>
  </si>
  <si>
    <t>Grenseprotokoll/N50',Eldre gradteigskart ca. 1900 i Herredsprotokollen</t>
  </si>
  <si>
    <t>053G</t>
  </si>
  <si>
    <t>053S</t>
  </si>
  <si>
    <t>Fjærvatn, østre bredd</t>
  </si>
  <si>
    <t>054N</t>
  </si>
  <si>
    <t>Fjærvatn, vestre bredd</t>
  </si>
  <si>
    <t>054G</t>
  </si>
  <si>
    <t>054S</t>
  </si>
  <si>
    <t>Tilisaari, øy</t>
  </si>
  <si>
    <t>055N</t>
  </si>
  <si>
    <t>Grenseprotokoll,Eldre gradteigskart ca. 1900 i Herredsprotokollen</t>
  </si>
  <si>
    <t>055G</t>
  </si>
  <si>
    <t>055S</t>
  </si>
  <si>
    <t>056N</t>
  </si>
  <si>
    <t>056G</t>
  </si>
  <si>
    <t>056S</t>
  </si>
  <si>
    <t>057N</t>
  </si>
  <si>
    <t>Brodtkorbholmen</t>
  </si>
  <si>
    <t>Kontrollert 1963</t>
  </si>
  <si>
    <t>057G</t>
  </si>
  <si>
    <t>057S</t>
  </si>
  <si>
    <t>058N</t>
  </si>
  <si>
    <t>Fjørvatnet,Höyhenjärvi</t>
  </si>
  <si>
    <t>058G</t>
  </si>
  <si>
    <t>058Sgammel</t>
  </si>
  <si>
    <t>Flyttet 1968</t>
  </si>
  <si>
    <t>058S</t>
  </si>
  <si>
    <t>059Ngammel</t>
  </si>
  <si>
    <t>059G</t>
  </si>
  <si>
    <t>059Sgammel</t>
  </si>
  <si>
    <t>Feil avstand 149,1 i protokoll fra 1963!</t>
  </si>
  <si>
    <t>059NN</t>
  </si>
  <si>
    <t>Nivellementsfastmerke nr. 21 (nytt) 3,7 m fra grensestolpen</t>
  </si>
  <si>
    <t>059N</t>
  </si>
  <si>
    <t>Jordanfoss, vestre bredd</t>
  </si>
  <si>
    <t>Flyttet 23,6 m i profilet 25/3-1965 pga. Skogfoss kraftverk</t>
  </si>
  <si>
    <t>Uendret grensepunkt!</t>
  </si>
  <si>
    <t>059S</t>
  </si>
  <si>
    <t>060N</t>
  </si>
  <si>
    <t>Jordanfossen</t>
  </si>
  <si>
    <t>Gravefossen/Jordeguoikka</t>
  </si>
  <si>
    <t>060G</t>
  </si>
  <si>
    <t>060S</t>
  </si>
  <si>
    <t>061N</t>
  </si>
  <si>
    <t>061G</t>
  </si>
  <si>
    <t>061S</t>
  </si>
  <si>
    <t>062Ngammel</t>
  </si>
  <si>
    <t>Svanvoll,Vaggatem</t>
  </si>
  <si>
    <t>Vaggetemvandet</t>
  </si>
  <si>
    <t>062G</t>
  </si>
  <si>
    <t>NB! Feil i data, oppgitt stolpeavstand er 0,3 m større enn stolpenes koordinater gir!</t>
  </si>
  <si>
    <t>062Sgammel</t>
  </si>
  <si>
    <t>Ozero Vouvatusyarvi</t>
  </si>
  <si>
    <t>062N</t>
  </si>
  <si>
    <t>Bakken</t>
  </si>
  <si>
    <t>Dreiet</t>
  </si>
  <si>
    <t>062S</t>
  </si>
  <si>
    <t>063Ngammel</t>
  </si>
  <si>
    <t>Vaggatem, vestside</t>
  </si>
  <si>
    <t>063G</t>
  </si>
  <si>
    <t>063Sgammel</t>
  </si>
  <si>
    <t>NB! Stod oppgitt 374,2 m fra sovjetisk stolpe, skal være 347,2!</t>
  </si>
  <si>
    <t>063N</t>
  </si>
  <si>
    <t>I profilet</t>
  </si>
  <si>
    <t>063S</t>
  </si>
  <si>
    <t>064Ngammel</t>
  </si>
  <si>
    <t>Nesheim,Vaggatem</t>
  </si>
  <si>
    <t>Flyttet 7/9-1984 pga. for dårlig sikt til tilstøtende norske stolper.</t>
  </si>
  <si>
    <t>064G</t>
  </si>
  <si>
    <t>064Sgammel</t>
  </si>
  <si>
    <t>064S</t>
  </si>
  <si>
    <t>064N</t>
  </si>
  <si>
    <t>065Ngammel</t>
  </si>
  <si>
    <t>065G</t>
  </si>
  <si>
    <t>065Sgammel</t>
  </si>
  <si>
    <t>065N</t>
  </si>
  <si>
    <t>065S</t>
  </si>
  <si>
    <t>066Ngammel</t>
  </si>
  <si>
    <t>066G</t>
  </si>
  <si>
    <t>066S</t>
  </si>
  <si>
    <t>066N</t>
  </si>
  <si>
    <t>067Ngammel</t>
  </si>
  <si>
    <t>Inganeset,Vaggatem</t>
  </si>
  <si>
    <t>067G</t>
  </si>
  <si>
    <t>067S</t>
  </si>
  <si>
    <t>067N</t>
  </si>
  <si>
    <t>068Ngammel</t>
  </si>
  <si>
    <t>Gravholmen,Vaggatem</t>
  </si>
  <si>
    <t>068G</t>
  </si>
  <si>
    <t>068S</t>
  </si>
  <si>
    <t>068N</t>
  </si>
  <si>
    <t>069Ngammel</t>
  </si>
  <si>
    <t>2333 I</t>
  </si>
  <si>
    <t>Härkäniemi,Vaggatem</t>
  </si>
  <si>
    <t>069G</t>
  </si>
  <si>
    <t>069S</t>
  </si>
  <si>
    <t>069N</t>
  </si>
  <si>
    <t>070Ngammel</t>
  </si>
  <si>
    <t>Værholmen</t>
  </si>
  <si>
    <t>Flyttet 21/7-2000</t>
  </si>
  <si>
    <t>070G</t>
  </si>
  <si>
    <t>070S</t>
  </si>
  <si>
    <t>Ostrov Skolte-Kholmen,Ozero Vouvatusyarvi</t>
  </si>
  <si>
    <t>070N</t>
  </si>
  <si>
    <t>Ikke i profilet!</t>
  </si>
  <si>
    <t>Værholmen,Vaggatem/Vouvatusjärvi</t>
  </si>
  <si>
    <t>Ny</t>
  </si>
  <si>
    <t>Gamle koord. beholdt!</t>
  </si>
  <si>
    <t>071Ngammel</t>
  </si>
  <si>
    <t>071G</t>
  </si>
  <si>
    <t>071S</t>
  </si>
  <si>
    <t>071N</t>
  </si>
  <si>
    <t>Øksendalsneset,Vaggatem/Vouvatusjärvi</t>
  </si>
  <si>
    <t>072Ngammel</t>
  </si>
  <si>
    <t>Vaggatem/Vouvatusjärvi</t>
  </si>
  <si>
    <t>072G</t>
  </si>
  <si>
    <t>072Sgammel</t>
  </si>
  <si>
    <t>Ostrov Kruk-Kholmen,Ozero Vouvatusyarvi</t>
  </si>
  <si>
    <t>072N</t>
  </si>
  <si>
    <t>072S</t>
  </si>
  <si>
    <t>073Ngammel</t>
  </si>
  <si>
    <t>Vaggatem,Vouvatusjärvi</t>
  </si>
  <si>
    <t>073G</t>
  </si>
  <si>
    <t>073S</t>
  </si>
  <si>
    <t>073N</t>
  </si>
  <si>
    <t>074Ngammel</t>
  </si>
  <si>
    <t>074G</t>
  </si>
  <si>
    <t>074S</t>
  </si>
  <si>
    <t>Ostrov Brann-Kholmen</t>
  </si>
  <si>
    <t>074N</t>
  </si>
  <si>
    <t>Flyttet 16/12-1985 pga. for dårlig sikt til tilstøtende norske stolper.</t>
  </si>
  <si>
    <t>075N</t>
  </si>
  <si>
    <t>Lauvholmen,Vaggatem/Vouvatusjärvi</t>
  </si>
  <si>
    <t>075G</t>
  </si>
  <si>
    <t>075S</t>
  </si>
  <si>
    <t>076Ngammel</t>
  </si>
  <si>
    <t>076G</t>
  </si>
  <si>
    <t>076S</t>
  </si>
  <si>
    <t>Vaggatem, østside</t>
  </si>
  <si>
    <t>076N</t>
  </si>
  <si>
    <t>Bjørnholmen/Karhusaari/Guobzasuolu,Vaggatem/Vouvatusjärvi</t>
  </si>
  <si>
    <t>077Ngammel</t>
  </si>
  <si>
    <t>Morud,Vaggatem/Vouvatusjärvi</t>
  </si>
  <si>
    <t>077G</t>
  </si>
  <si>
    <t>077Sgammel</t>
  </si>
  <si>
    <t>077N</t>
  </si>
  <si>
    <t>077S</t>
  </si>
  <si>
    <t>078N</t>
  </si>
  <si>
    <t>Hauge,Vaggatem/Vouvatusjärvi</t>
  </si>
  <si>
    <t>078G</t>
  </si>
  <si>
    <t>078Sgammel</t>
  </si>
  <si>
    <t>078S</t>
  </si>
  <si>
    <t>079Ngammel</t>
  </si>
  <si>
    <t>079G</t>
  </si>
  <si>
    <t>079S</t>
  </si>
  <si>
    <t>079N</t>
  </si>
  <si>
    <t>080Ngammel</t>
  </si>
  <si>
    <t>080G</t>
  </si>
  <si>
    <t>080Sgammel</t>
  </si>
  <si>
    <t>080N</t>
  </si>
  <si>
    <t>080S</t>
  </si>
  <si>
    <t>081Ngammel</t>
  </si>
  <si>
    <t>Brennholmen,Vaggatemstryka</t>
  </si>
  <si>
    <t>Vaggetesguoikka</t>
  </si>
  <si>
    <t>081G</t>
  </si>
  <si>
    <t>081S</t>
  </si>
  <si>
    <t>081N</t>
  </si>
  <si>
    <t>082Ngammel</t>
  </si>
  <si>
    <t>082G</t>
  </si>
  <si>
    <t>082S</t>
  </si>
  <si>
    <t>082N</t>
  </si>
  <si>
    <t>083N</t>
  </si>
  <si>
    <t>083G</t>
  </si>
  <si>
    <t>083S</t>
  </si>
  <si>
    <t>084Ngammel</t>
  </si>
  <si>
    <t>Ulvestryka/Njuorjeguoska</t>
  </si>
  <si>
    <t>084G</t>
  </si>
  <si>
    <t>084Sgammel</t>
  </si>
  <si>
    <t>084N</t>
  </si>
  <si>
    <t>084S</t>
  </si>
  <si>
    <t>085Ngammel</t>
  </si>
  <si>
    <t>Nivasaari</t>
  </si>
  <si>
    <t>085G</t>
  </si>
  <si>
    <t>085S</t>
  </si>
  <si>
    <t>085N</t>
  </si>
  <si>
    <t>086Ngammel</t>
  </si>
  <si>
    <t>Steinstryka</t>
  </si>
  <si>
    <t>086G</t>
  </si>
  <si>
    <t>086Sgammel</t>
  </si>
  <si>
    <t>086N</t>
  </si>
  <si>
    <t>086S</t>
  </si>
  <si>
    <t>087Ngammel</t>
  </si>
  <si>
    <t>087G</t>
  </si>
  <si>
    <t>087S</t>
  </si>
  <si>
    <t>087N</t>
  </si>
  <si>
    <t>088Ngammel</t>
  </si>
  <si>
    <t>088G</t>
  </si>
  <si>
    <t>088S</t>
  </si>
  <si>
    <t>088N</t>
  </si>
  <si>
    <t>089Ngammel</t>
  </si>
  <si>
    <t>089G</t>
  </si>
  <si>
    <t>089Sgammel</t>
  </si>
  <si>
    <t>089N</t>
  </si>
  <si>
    <t>089S</t>
  </si>
  <si>
    <t>090Ngammel</t>
  </si>
  <si>
    <t>Gaddoluobalguoikka</t>
  </si>
  <si>
    <t>090G</t>
  </si>
  <si>
    <t>090Sgammel</t>
  </si>
  <si>
    <t>090N</t>
  </si>
  <si>
    <t>090S</t>
  </si>
  <si>
    <t>091Ngammel</t>
  </si>
  <si>
    <t>2433 IV</t>
  </si>
  <si>
    <t>091G</t>
  </si>
  <si>
    <t>091Sgammel</t>
  </si>
  <si>
    <t>091N</t>
  </si>
  <si>
    <t>091S</t>
  </si>
  <si>
    <t>092Ngammel</t>
  </si>
  <si>
    <t>Grasholmen,Hasetjørna/Gáddeluoppal</t>
  </si>
  <si>
    <t>Hasetjernet/Gaddoluobal</t>
  </si>
  <si>
    <t>092G</t>
  </si>
  <si>
    <t>092Sgammel</t>
  </si>
  <si>
    <t>092N</t>
  </si>
  <si>
    <t>092S</t>
  </si>
  <si>
    <t>093N</t>
  </si>
  <si>
    <t>Sauholmen?,Hasetjørna/Gáddeluoppal</t>
  </si>
  <si>
    <t>093G</t>
  </si>
  <si>
    <t>093Sgammel</t>
  </si>
  <si>
    <t>093S</t>
  </si>
  <si>
    <t>094Ngammel</t>
  </si>
  <si>
    <t>094G</t>
  </si>
  <si>
    <t>094Sgammel</t>
  </si>
  <si>
    <t>094N</t>
  </si>
  <si>
    <t>094S</t>
  </si>
  <si>
    <t>095N</t>
  </si>
  <si>
    <t>Hærgæbahta</t>
  </si>
  <si>
    <t>095G</t>
  </si>
  <si>
    <t>095S</t>
  </si>
  <si>
    <t>096Ngammel</t>
  </si>
  <si>
    <t>096G</t>
  </si>
  <si>
    <t>NB! Feil i data, oppgitt stolpeavstand er 0,8 m større enn stolpenes koordinater gir!</t>
  </si>
  <si>
    <t>096Sgammel</t>
  </si>
  <si>
    <t>096N</t>
  </si>
  <si>
    <t>096S</t>
  </si>
  <si>
    <t>097Ngammel</t>
  </si>
  <si>
    <t>Kobbfossbukta</t>
  </si>
  <si>
    <t>097G</t>
  </si>
  <si>
    <t>097Sgammel</t>
  </si>
  <si>
    <t>097N</t>
  </si>
  <si>
    <t>097S</t>
  </si>
  <si>
    <t>098Ngammel</t>
  </si>
  <si>
    <t>Feil h?</t>
  </si>
  <si>
    <t>098G</t>
  </si>
  <si>
    <t>098Sgammel</t>
  </si>
  <si>
    <t>098N</t>
  </si>
  <si>
    <t>098S</t>
  </si>
  <si>
    <t>099Ngammel</t>
  </si>
  <si>
    <t>Håksetbukta</t>
  </si>
  <si>
    <t>099G</t>
  </si>
  <si>
    <t>099Sgammel</t>
  </si>
  <si>
    <t>099N</t>
  </si>
  <si>
    <t>099S</t>
  </si>
  <si>
    <t>100Ngammel</t>
  </si>
  <si>
    <t>Kobbfoss</t>
  </si>
  <si>
    <t>Kobbefossen</t>
  </si>
  <si>
    <t>100G</t>
  </si>
  <si>
    <t>100Sgammel</t>
  </si>
  <si>
    <t>100N</t>
  </si>
  <si>
    <t>100S</t>
  </si>
  <si>
    <t>101Ngammel</t>
  </si>
  <si>
    <t>101G</t>
  </si>
  <si>
    <t>101Sgammel</t>
  </si>
  <si>
    <t>101N</t>
  </si>
  <si>
    <t>101S</t>
  </si>
  <si>
    <t>102Ngammel</t>
  </si>
  <si>
    <t>Kobbefossneset,Langvatnet,Borsejávri</t>
  </si>
  <si>
    <t>Bossojavrre</t>
  </si>
  <si>
    <t>102G</t>
  </si>
  <si>
    <t>102Sgammel</t>
  </si>
  <si>
    <t>102N</t>
  </si>
  <si>
    <t>102S</t>
  </si>
  <si>
    <t>103Ngammel</t>
  </si>
  <si>
    <t>Avstand rettet fra 686,7 etter henv. Fra UD 19/3-1971! Rettet A.Olden</t>
  </si>
  <si>
    <t>103G</t>
  </si>
  <si>
    <t>103Sgammel</t>
  </si>
  <si>
    <t>103N</t>
  </si>
  <si>
    <t>103S</t>
  </si>
  <si>
    <t>104Ngammel</t>
  </si>
  <si>
    <t>104G</t>
  </si>
  <si>
    <t>104Sgammel</t>
  </si>
  <si>
    <t>104N</t>
  </si>
  <si>
    <t>104S</t>
  </si>
  <si>
    <t>105Ngammel</t>
  </si>
  <si>
    <t>Langvatnet,Borsejávri</t>
  </si>
  <si>
    <t>105G</t>
  </si>
  <si>
    <t>105Sgammel</t>
  </si>
  <si>
    <t>105N</t>
  </si>
  <si>
    <t>105S</t>
  </si>
  <si>
    <t>106Ngammel</t>
  </si>
  <si>
    <t>106G</t>
  </si>
  <si>
    <t>106Sgammel</t>
  </si>
  <si>
    <t>106N</t>
  </si>
  <si>
    <t>106S</t>
  </si>
  <si>
    <t>107Ngammel</t>
  </si>
  <si>
    <t>107G</t>
  </si>
  <si>
    <t>107Sgammel</t>
  </si>
  <si>
    <t>107N</t>
  </si>
  <si>
    <t>107S</t>
  </si>
  <si>
    <t>108Ngammel</t>
  </si>
  <si>
    <t>108G</t>
  </si>
  <si>
    <t>108Sgammel</t>
  </si>
  <si>
    <t>108N</t>
  </si>
  <si>
    <t>108S</t>
  </si>
  <si>
    <t>109Ngammel</t>
  </si>
  <si>
    <t>109G</t>
  </si>
  <si>
    <t>109Sgammel</t>
  </si>
  <si>
    <t>109N</t>
  </si>
  <si>
    <t>109S</t>
  </si>
  <si>
    <t>110Ngammel</t>
  </si>
  <si>
    <t>Krokvikneset,Langvatnet,Borsejávri</t>
  </si>
  <si>
    <t>Bossojavrre/Bangvandet,Pitkäjärvi</t>
  </si>
  <si>
    <t>110G</t>
  </si>
  <si>
    <t>110Sgammel</t>
  </si>
  <si>
    <t>110N</t>
  </si>
  <si>
    <t>110S</t>
  </si>
  <si>
    <t>111Ngammel</t>
  </si>
  <si>
    <t>Lauvhaug,Langvatnet,Borsejávri</t>
  </si>
  <si>
    <t>Bangvandet,Pitkäjärvi</t>
  </si>
  <si>
    <t>111G</t>
  </si>
  <si>
    <t>111Sgammel</t>
  </si>
  <si>
    <t>111N</t>
  </si>
  <si>
    <t>111S</t>
  </si>
  <si>
    <t>112Ngammel</t>
  </si>
  <si>
    <t>Flyttet 2005?</t>
  </si>
  <si>
    <t>112G</t>
  </si>
  <si>
    <t>112S</t>
  </si>
  <si>
    <t>112N</t>
  </si>
  <si>
    <t>113Ngammel</t>
  </si>
  <si>
    <t>113G</t>
  </si>
  <si>
    <t>113Sgammel</t>
  </si>
  <si>
    <t>113N</t>
  </si>
  <si>
    <t>113S</t>
  </si>
  <si>
    <t>114Ngammel</t>
  </si>
  <si>
    <t>Solås,Langvatnet,Borsejávri</t>
  </si>
  <si>
    <t>114G</t>
  </si>
  <si>
    <t>114Sgammel</t>
  </si>
  <si>
    <t>114N</t>
  </si>
  <si>
    <t>114S</t>
  </si>
  <si>
    <t>115Ngammel</t>
  </si>
  <si>
    <t>115G</t>
  </si>
  <si>
    <t>115Sgammel</t>
  </si>
  <si>
    <t>115N</t>
  </si>
  <si>
    <t>115S</t>
  </si>
  <si>
    <t>116Ngammel</t>
  </si>
  <si>
    <t>116G</t>
  </si>
  <si>
    <t>116Sgammel</t>
  </si>
  <si>
    <t>116N</t>
  </si>
  <si>
    <t>116S</t>
  </si>
  <si>
    <t>117Ngammel</t>
  </si>
  <si>
    <t>117G</t>
  </si>
  <si>
    <t>117Sgammel</t>
  </si>
  <si>
    <t>117N</t>
  </si>
  <si>
    <t>117S</t>
  </si>
  <si>
    <t>118Ngammel</t>
  </si>
  <si>
    <t>118G</t>
  </si>
  <si>
    <t>118Sgammel</t>
  </si>
  <si>
    <t>118N</t>
  </si>
  <si>
    <t>118S</t>
  </si>
  <si>
    <t>119Ngammel</t>
  </si>
  <si>
    <t>119Ggammel</t>
  </si>
  <si>
    <t>NB! Feil i data, oppgitt stolpeavstand er 1,1 m større enn stolpenes koordinater gir!</t>
  </si>
  <si>
    <t>119Sgammel</t>
  </si>
  <si>
    <t>119N</t>
  </si>
  <si>
    <t>Kontrollert, ikke endret 1984!</t>
  </si>
  <si>
    <t>119G</t>
  </si>
  <si>
    <t>119S</t>
  </si>
  <si>
    <t>119/1F</t>
  </si>
  <si>
    <t>Armert betongsøyle 245x245 fot og 200x200 topp, h=2,35+0,10 toppyramide</t>
  </si>
  <si>
    <t>120Ngammel</t>
  </si>
  <si>
    <t>120G</t>
  </si>
  <si>
    <t>120Sgammel</t>
  </si>
  <si>
    <t>120N</t>
  </si>
  <si>
    <t>Skogfoss,Ræmal,Hakokoski</t>
  </si>
  <si>
    <t>Skogfossen/Menikankoski</t>
  </si>
  <si>
    <t>Nytt</t>
  </si>
  <si>
    <t>120S</t>
  </si>
  <si>
    <t>120F</t>
  </si>
  <si>
    <t>Armert betongpyramide, fundament 1000x1000, fot 600x600 dreid 90 grader på fundamentet, topp 150x150, 0,75 m høy + 0,10 toppyramide</t>
  </si>
  <si>
    <t>121Ngammel</t>
  </si>
  <si>
    <t>Pasvikelva, vestre bredd v/midtre del Skogfoss/Hakokoski</t>
  </si>
  <si>
    <t>121G</t>
  </si>
  <si>
    <t>121Sgammel</t>
  </si>
  <si>
    <t>Pasvikelva, østre bredd v/midtre del Skogfoss/Hakokoski</t>
  </si>
  <si>
    <t>121N</t>
  </si>
  <si>
    <t>121S</t>
  </si>
  <si>
    <t>121F</t>
  </si>
  <si>
    <t>121/1N</t>
  </si>
  <si>
    <t>121/1G</t>
  </si>
  <si>
    <t>121/1S</t>
  </si>
  <si>
    <t>121/1F</t>
  </si>
  <si>
    <t>122Ngammel</t>
  </si>
  <si>
    <t>122G</t>
  </si>
  <si>
    <t>122Sgammel</t>
  </si>
  <si>
    <t>122N</t>
  </si>
  <si>
    <t>122S</t>
  </si>
  <si>
    <t>123N</t>
  </si>
  <si>
    <t>H? Står h=33,0 i 1947!</t>
  </si>
  <si>
    <t>Skogvatn/Räämälompola</t>
  </si>
  <si>
    <t>Ræmælombola</t>
  </si>
  <si>
    <t>123G</t>
  </si>
  <si>
    <t>123S</t>
  </si>
  <si>
    <t>124N</t>
  </si>
  <si>
    <t>124G</t>
  </si>
  <si>
    <t>124S</t>
  </si>
  <si>
    <t>125N</t>
  </si>
  <si>
    <t>125G</t>
  </si>
  <si>
    <t>125S</t>
  </si>
  <si>
    <t>Skolteholmen,Skogvatn/Räämälompola</t>
  </si>
  <si>
    <t>126N</t>
  </si>
  <si>
    <t>126G</t>
  </si>
  <si>
    <t>126S</t>
  </si>
  <si>
    <t>127Ngammel</t>
  </si>
  <si>
    <t>127G</t>
  </si>
  <si>
    <t>127S</t>
  </si>
  <si>
    <t>127N</t>
  </si>
  <si>
    <t>Skjernes,Skogvatn/Räämälompola</t>
  </si>
  <si>
    <t>Flyttet 14,8 m i profilet 6/9-1966 pga. utrast elvebredd</t>
  </si>
  <si>
    <t>128N</t>
  </si>
  <si>
    <t>Grasholmen,Skogvatn/Räämälompola</t>
  </si>
  <si>
    <t>128G</t>
  </si>
  <si>
    <t>NB! Feil i data, oppgitt stolpeavstand er 0,4 m mindre enn stolpenes koordinater gir!</t>
  </si>
  <si>
    <t>128S</t>
  </si>
  <si>
    <t>129Ngammel</t>
  </si>
  <si>
    <t>Skogvatn, nordøstre bredd</t>
  </si>
  <si>
    <t>129G</t>
  </si>
  <si>
    <t>129Sgammel</t>
  </si>
  <si>
    <t>Skogvatn, sydøstre bredd</t>
  </si>
  <si>
    <t>129N</t>
  </si>
  <si>
    <t>Melkefoss,Máiddit,Maitokoski</t>
  </si>
  <si>
    <t>Melkefossen/Maitokoski</t>
  </si>
  <si>
    <t>129S</t>
  </si>
  <si>
    <t>129/1F</t>
  </si>
  <si>
    <t>130Ngammel</t>
  </si>
  <si>
    <t>130G</t>
  </si>
  <si>
    <t>130Sgammel</t>
  </si>
  <si>
    <t>130N</t>
  </si>
  <si>
    <t>130S</t>
  </si>
  <si>
    <t>130F</t>
  </si>
  <si>
    <t>130/1N</t>
  </si>
  <si>
    <t>130/1G</t>
  </si>
  <si>
    <t>130/1S</t>
  </si>
  <si>
    <t>130/1F</t>
  </si>
  <si>
    <t>131Ngammel</t>
  </si>
  <si>
    <t>Pasvikelva, vestre bredd v/nedre del av Melkefoss</t>
  </si>
  <si>
    <t>131G</t>
  </si>
  <si>
    <t>131Sgammel</t>
  </si>
  <si>
    <t>Pasvikelva, østre bredd v/nedre del av Melkefoss</t>
  </si>
  <si>
    <t>131N</t>
  </si>
  <si>
    <t>131S</t>
  </si>
  <si>
    <t>131F</t>
  </si>
  <si>
    <t>132N</t>
  </si>
  <si>
    <t>Pasvikelva, vestre bredd</t>
  </si>
  <si>
    <t>132G</t>
  </si>
  <si>
    <t>132S</t>
  </si>
  <si>
    <t>Pasvikelva, østre bredd</t>
  </si>
  <si>
    <t>133N</t>
  </si>
  <si>
    <t>133G</t>
  </si>
  <si>
    <t>133S</t>
  </si>
  <si>
    <t>134N</t>
  </si>
  <si>
    <t>134G</t>
  </si>
  <si>
    <t>134Sgammel</t>
  </si>
  <si>
    <t>134S</t>
  </si>
  <si>
    <t>135Ngammel</t>
  </si>
  <si>
    <t>135G</t>
  </si>
  <si>
    <t>135S</t>
  </si>
  <si>
    <t>135N</t>
  </si>
  <si>
    <t>136N</t>
  </si>
  <si>
    <t>136G</t>
  </si>
  <si>
    <t>136Sgammel</t>
  </si>
  <si>
    <t>136S</t>
  </si>
  <si>
    <t>137Ngammel</t>
  </si>
  <si>
    <t>137G</t>
  </si>
  <si>
    <t>137Sgammel</t>
  </si>
  <si>
    <t>137N</t>
  </si>
  <si>
    <t>137S</t>
  </si>
  <si>
    <t>138Ngammel</t>
  </si>
  <si>
    <t>138G</t>
  </si>
  <si>
    <t>138S</t>
  </si>
  <si>
    <t>138N</t>
  </si>
  <si>
    <t>139Ngammel</t>
  </si>
  <si>
    <t>139G</t>
  </si>
  <si>
    <t>139S</t>
  </si>
  <si>
    <t>139N</t>
  </si>
  <si>
    <t>140Ngammel</t>
  </si>
  <si>
    <t>140G</t>
  </si>
  <si>
    <t>140S</t>
  </si>
  <si>
    <t>140N</t>
  </si>
  <si>
    <t>141N</t>
  </si>
  <si>
    <t>Lille Skogøy,Svanevatn/Salmijärvi</t>
  </si>
  <si>
    <t>Sundvandet/Salmijärvi</t>
  </si>
  <si>
    <t>141G</t>
  </si>
  <si>
    <t>141S</t>
  </si>
  <si>
    <t>Ozero Salmi Yarvi</t>
  </si>
  <si>
    <t>142N</t>
  </si>
  <si>
    <t>142G</t>
  </si>
  <si>
    <t>142Sgammel</t>
  </si>
  <si>
    <t>142S</t>
  </si>
  <si>
    <t>143N</t>
  </si>
  <si>
    <t>Myrnes,Svanevatn/Salmijärvi</t>
  </si>
  <si>
    <t>143G</t>
  </si>
  <si>
    <t>143Sgammel</t>
  </si>
  <si>
    <t>143S</t>
  </si>
  <si>
    <t>144Ngammel</t>
  </si>
  <si>
    <t>Svanevatn/Salmijärvi</t>
  </si>
  <si>
    <t>144G</t>
  </si>
  <si>
    <t>144Sgammel</t>
  </si>
  <si>
    <t>144N</t>
  </si>
  <si>
    <t>144S</t>
  </si>
  <si>
    <t>145N</t>
  </si>
  <si>
    <t>Svanestrand,Svanevatn/Salmijärvi</t>
  </si>
  <si>
    <t>145G</t>
  </si>
  <si>
    <t>2433 I</t>
  </si>
  <si>
    <t>145S</t>
  </si>
  <si>
    <t>146N</t>
  </si>
  <si>
    <t>146G</t>
  </si>
  <si>
    <t>146S</t>
  </si>
  <si>
    <t>147N</t>
  </si>
  <si>
    <t>Skrotnes,Svanevatn/Salmijärvi</t>
  </si>
  <si>
    <t>147G</t>
  </si>
  <si>
    <t>147S</t>
  </si>
  <si>
    <t>148N</t>
  </si>
  <si>
    <t>148G</t>
  </si>
  <si>
    <t>148S</t>
  </si>
  <si>
    <t>149N</t>
  </si>
  <si>
    <t>Framnes,Svanevatn/Salmijärvi</t>
  </si>
  <si>
    <t>149G</t>
  </si>
  <si>
    <t>149S</t>
  </si>
  <si>
    <t>150N</t>
  </si>
  <si>
    <t>Utnes,Svanevatn/Salmijärvi</t>
  </si>
  <si>
    <t>150G</t>
  </si>
  <si>
    <t>150S</t>
  </si>
  <si>
    <t>151N</t>
  </si>
  <si>
    <t>Langnes,Bjørnsund/Kontiosunti</t>
  </si>
  <si>
    <t>Bjørnsundet/Kontiosunti</t>
  </si>
  <si>
    <t>151G</t>
  </si>
  <si>
    <t>151S</t>
  </si>
  <si>
    <t>152N</t>
  </si>
  <si>
    <t>Bjørnsund/Kontiosunti</t>
  </si>
  <si>
    <t>152G</t>
  </si>
  <si>
    <t>152S</t>
  </si>
  <si>
    <t>153N</t>
  </si>
  <si>
    <t>Mellesmo,Bjørnsund/Kontiosunti</t>
  </si>
  <si>
    <t>153G</t>
  </si>
  <si>
    <t>153S</t>
  </si>
  <si>
    <t>154N</t>
  </si>
  <si>
    <t>154G</t>
  </si>
  <si>
    <t>154S</t>
  </si>
  <si>
    <t>155Ngammel</t>
  </si>
  <si>
    <t>155G</t>
  </si>
  <si>
    <t>155S</t>
  </si>
  <si>
    <t>155N</t>
  </si>
  <si>
    <t>156N</t>
  </si>
  <si>
    <t>Pernes,Bjørnsund/Kontiosunti</t>
  </si>
  <si>
    <t>156G</t>
  </si>
  <si>
    <t>156Sgammel</t>
  </si>
  <si>
    <t>156S</t>
  </si>
  <si>
    <t>157Ngammel</t>
  </si>
  <si>
    <t>Barnes/Harjunniemi,Bjørnsund/Kontiosunti</t>
  </si>
  <si>
    <t>157G</t>
  </si>
  <si>
    <t>157S</t>
  </si>
  <si>
    <t>157N</t>
  </si>
  <si>
    <t>158Ngammel</t>
  </si>
  <si>
    <t>158G</t>
  </si>
  <si>
    <t>158S</t>
  </si>
  <si>
    <t>158N</t>
  </si>
  <si>
    <t>159Ngammel</t>
  </si>
  <si>
    <t>Ospeli,Trangsund</t>
  </si>
  <si>
    <t>159G</t>
  </si>
  <si>
    <t>159S</t>
  </si>
  <si>
    <t>159N</t>
  </si>
  <si>
    <t>160N</t>
  </si>
  <si>
    <t>Trangsund</t>
  </si>
  <si>
    <t>160G</t>
  </si>
  <si>
    <t>160S</t>
  </si>
  <si>
    <t>161Ngammel</t>
  </si>
  <si>
    <t>161G</t>
  </si>
  <si>
    <t>161S</t>
  </si>
  <si>
    <t>161N</t>
  </si>
  <si>
    <t>162N</t>
  </si>
  <si>
    <t>162G</t>
  </si>
  <si>
    <t>162S</t>
  </si>
  <si>
    <t>163N</t>
  </si>
  <si>
    <t>163G</t>
  </si>
  <si>
    <t>163S</t>
  </si>
  <si>
    <t>164N</t>
  </si>
  <si>
    <t>2434 II</t>
  </si>
  <si>
    <t>Trongsundneset</t>
  </si>
  <si>
    <t>164G</t>
  </si>
  <si>
    <t>164S</t>
  </si>
  <si>
    <t>165N</t>
  </si>
  <si>
    <t>Bjørnevand/Kontijojärvi</t>
  </si>
  <si>
    <t>Eldre kart ca. 1900 i Herredsprotokollen</t>
  </si>
  <si>
    <t>165G</t>
  </si>
  <si>
    <t>165S</t>
  </si>
  <si>
    <t>166N</t>
  </si>
  <si>
    <t>166G</t>
  </si>
  <si>
    <t>166S</t>
  </si>
  <si>
    <t>167N</t>
  </si>
  <si>
    <t>Sandneset</t>
  </si>
  <si>
    <t>N50',Eldre kart ca. 1900 i Herredsprotokollen</t>
  </si>
  <si>
    <t>167G</t>
  </si>
  <si>
    <t>167S</t>
  </si>
  <si>
    <t>168N</t>
  </si>
  <si>
    <t>168G</t>
  </si>
  <si>
    <t>168S</t>
  </si>
  <si>
    <t>169F</t>
  </si>
  <si>
    <t>Holmfossen</t>
  </si>
  <si>
    <t>Holmfossen/Saarikoski,Mellemrøs</t>
  </si>
  <si>
    <t>Steinrøys satt opp på sørspissen av Store Grenseholmen i 1896, restaurert 1947</t>
  </si>
  <si>
    <t>170F</t>
  </si>
  <si>
    <t>2 trestolper på hver side og 2 m fra grenselinjen, en liten trestolpe i linjen. Kontrollert 1963.</t>
  </si>
  <si>
    <t>171/172F</t>
  </si>
  <si>
    <t>Store Grenseholmen/Grenseholmen</t>
  </si>
  <si>
    <t>Grm.172 flyttet til 171 i 1963! 2 trestolper på hver side og 2 m fra grenselinjen, en liten trestolpe i linjen.</t>
  </si>
  <si>
    <t>172F</t>
  </si>
  <si>
    <t>Utgår! Neddemt.</t>
  </si>
  <si>
    <t>173Ngammel</t>
  </si>
  <si>
    <t>Stod Melkefoss før!</t>
  </si>
  <si>
    <t>Pasvikelva/Paatsjoki, vestre bredd v/nedre del av Holmfossen</t>
  </si>
  <si>
    <t>173G</t>
  </si>
  <si>
    <t>173Sgammel</t>
  </si>
  <si>
    <t>PU-36</t>
  </si>
  <si>
    <t>173N</t>
  </si>
  <si>
    <t>Klistervandet/Vaalakkajärvi</t>
  </si>
  <si>
    <t>173S</t>
  </si>
  <si>
    <t>174N</t>
  </si>
  <si>
    <t>Fløytarneset?</t>
  </si>
  <si>
    <t>174G</t>
  </si>
  <si>
    <t>174S</t>
  </si>
  <si>
    <t>Palosaari</t>
  </si>
  <si>
    <t>175Ngammel</t>
  </si>
  <si>
    <t>x rettet fra 5243 med blyant</t>
  </si>
  <si>
    <t>175G</t>
  </si>
  <si>
    <t>175S</t>
  </si>
  <si>
    <t>175N</t>
  </si>
  <si>
    <t>176N</t>
  </si>
  <si>
    <t>Skolteholmen</t>
  </si>
  <si>
    <t>Oggasholmen/Oggassuolo,Klistervandet/Vaalakkajärvi</t>
  </si>
  <si>
    <t>176G</t>
  </si>
  <si>
    <t>176S</t>
  </si>
  <si>
    <t>177Ngammel</t>
  </si>
  <si>
    <t>Kvalneset/Fálesnjárga</t>
  </si>
  <si>
    <t>Hvalneset/Falesnjargga,Klistervandet/Vaalakkajärvi</t>
  </si>
  <si>
    <t>177G</t>
  </si>
  <si>
    <t>177Sgammel</t>
  </si>
  <si>
    <t>Flyttet 11/9-2001(?) pga. ombygging av veien Nikel-Kirkenes og at stolpen stod i fare for å synke ned i vannet.</t>
  </si>
  <si>
    <t>177N</t>
  </si>
  <si>
    <t>Koord. Skulle vært identiske med tidligere! Ikke på rettlinjen?</t>
  </si>
  <si>
    <t>177RR</t>
  </si>
  <si>
    <t>SKFI v/Stig Sevenius</t>
  </si>
  <si>
    <t>Ny russisk stolpe 11/9-2001(?)</t>
  </si>
  <si>
    <t>178N</t>
  </si>
  <si>
    <t>Elenholmen/Ellesuolu</t>
  </si>
  <si>
    <t>Elenholmen/Ellisuolo,Klistervandet/Vaalakkajärvi</t>
  </si>
  <si>
    <t>178G</t>
  </si>
  <si>
    <t>178S</t>
  </si>
  <si>
    <t>179N</t>
  </si>
  <si>
    <t>179G</t>
  </si>
  <si>
    <t>179S</t>
  </si>
  <si>
    <t>180N</t>
  </si>
  <si>
    <t>Fjellfrossnes/Geatkenjárga</t>
  </si>
  <si>
    <t>Jervneset/Gætkenjargga</t>
  </si>
  <si>
    <t>180G</t>
  </si>
  <si>
    <t>180Sgammel</t>
  </si>
  <si>
    <t>180S</t>
  </si>
  <si>
    <t>181N</t>
  </si>
  <si>
    <t>181G</t>
  </si>
  <si>
    <t>181Sgammel</t>
  </si>
  <si>
    <t>181S</t>
  </si>
  <si>
    <t>182Ngammel</t>
  </si>
  <si>
    <t>Brannfjellet</t>
  </si>
  <si>
    <t>182G</t>
  </si>
  <si>
    <t>182S</t>
  </si>
  <si>
    <t>182N</t>
  </si>
  <si>
    <t>183Ngammel</t>
  </si>
  <si>
    <t>Klistervatn vestbredd</t>
  </si>
  <si>
    <t>Utrast før innmålingen.1972.</t>
  </si>
  <si>
    <t>183G</t>
  </si>
  <si>
    <t>183Sgammel</t>
  </si>
  <si>
    <t>183N</t>
  </si>
  <si>
    <t>Furuneset</t>
  </si>
  <si>
    <t>Flyttet ca. 9 meter lenger inn i profilet. Innmålt av Olav Engen 17. juli 1972 og kontrollmålt av Nazarenko 28. juli 1972.</t>
  </si>
  <si>
    <t>183S</t>
  </si>
  <si>
    <t>184Ngammel</t>
  </si>
  <si>
    <t>184G</t>
  </si>
  <si>
    <t>184Sgammel</t>
  </si>
  <si>
    <t>184N</t>
  </si>
  <si>
    <t>Flyttet 7/9-1984 pga.utgraving</t>
  </si>
  <si>
    <t>184S</t>
  </si>
  <si>
    <t>185Ngammel</t>
  </si>
  <si>
    <t>185G</t>
  </si>
  <si>
    <t>185S</t>
  </si>
  <si>
    <t>Storholmen/Stuorrasuolo,Klistervandet/Vaalakkajärvi</t>
  </si>
  <si>
    <t>185N</t>
  </si>
  <si>
    <t>186Ngammel</t>
  </si>
  <si>
    <t>186G</t>
  </si>
  <si>
    <t>186S</t>
  </si>
  <si>
    <t>186N</t>
  </si>
  <si>
    <t>187Ngammel</t>
  </si>
  <si>
    <t>Harefossen/Njoammelcaskkas</t>
  </si>
  <si>
    <t>Harefossen/Njommelikoski</t>
  </si>
  <si>
    <t>187G</t>
  </si>
  <si>
    <t>187S</t>
  </si>
  <si>
    <t>187N</t>
  </si>
  <si>
    <t>188Ngammel</t>
  </si>
  <si>
    <t>Var løsnet pga. isgang og graving i Pasvikelva. Ny stolpe var satt opp 18,53 m i profilet lenger inn.</t>
  </si>
  <si>
    <t>188G</t>
  </si>
  <si>
    <t>188Sgammel</t>
  </si>
  <si>
    <t>188N</t>
  </si>
  <si>
    <t>Innmålt av Olav Engen 17. september 1974</t>
  </si>
  <si>
    <t>Koord. Før: N 24,415 E 56,290 - maks endring 8 cm, dvs. ok!</t>
  </si>
  <si>
    <t>188S</t>
  </si>
  <si>
    <t>189/190N</t>
  </si>
  <si>
    <t>Fossevatn/Geavgnáluoppal</t>
  </si>
  <si>
    <t>Fossevand/Gævgnaluobbal</t>
  </si>
  <si>
    <t>Grm. 190 flyttet til 189 i 1963</t>
  </si>
  <si>
    <t>189/190G</t>
  </si>
  <si>
    <t>189/190S</t>
  </si>
  <si>
    <t>190N</t>
  </si>
  <si>
    <t>Utgår!</t>
  </si>
  <si>
    <t>190G</t>
  </si>
  <si>
    <t>190S</t>
  </si>
  <si>
    <t>191Ngammel</t>
  </si>
  <si>
    <t>191G</t>
  </si>
  <si>
    <t>191S</t>
  </si>
  <si>
    <t>191N</t>
  </si>
  <si>
    <t>192Ngammel</t>
  </si>
  <si>
    <t>192G</t>
  </si>
  <si>
    <t>192Sgammel</t>
  </si>
  <si>
    <t>192N</t>
  </si>
  <si>
    <t>192S</t>
  </si>
  <si>
    <t>193Ngammel</t>
  </si>
  <si>
    <t>193G</t>
  </si>
  <si>
    <t>193Sgammel</t>
  </si>
  <si>
    <t>193N</t>
  </si>
  <si>
    <t>193S</t>
  </si>
  <si>
    <t>194Ngammel</t>
  </si>
  <si>
    <t>194G</t>
  </si>
  <si>
    <t>194Sgammel</t>
  </si>
  <si>
    <t>194N</t>
  </si>
  <si>
    <t>194S</t>
  </si>
  <si>
    <t>195Ngammel</t>
  </si>
  <si>
    <t>Fossevatn vestbredd</t>
  </si>
  <si>
    <t>195G</t>
  </si>
  <si>
    <t>195Sgammel</t>
  </si>
  <si>
    <t>Fossevatn østbredd</t>
  </si>
  <si>
    <t>195N</t>
  </si>
  <si>
    <t>195S</t>
  </si>
  <si>
    <t>196F</t>
  </si>
  <si>
    <t>Skoltefoss</t>
  </si>
  <si>
    <t>Betongsøyle av størrelse 1,5x1,5x1,5 m, satt opp 1,6 m nord for foten av Boris Gleb kraftverks dam, ved grenselinjens brekkpunkt i den tidligere Skoltefoss slik som bestemt i 1947 - Grensehjørne ved Skoltefoss.</t>
  </si>
  <si>
    <t>Røys satt opp 1925 og restaurert 1947. Røysa står mellom Pasvikelv og vegen fra Boris Gleb til et tidligere fergested ved foten av Skoltefossnakken.</t>
  </si>
  <si>
    <t>Siktemerke</t>
  </si>
  <si>
    <t>Den forlengede linje mellom grensemerkene nr. 197 og nr. 196 på elvas venstre side, er merket med et siktemerke på høyre side av elva i fjellskråningen mot vest, øst for vegen Skoltefossen-Ahmalahti.</t>
  </si>
  <si>
    <t>Umerket</t>
  </si>
  <si>
    <t>197F</t>
  </si>
  <si>
    <t>Gammel røys revet?</t>
  </si>
  <si>
    <t>Skoltefossnakken nord</t>
  </si>
  <si>
    <t>Grenseprotokoll,Eldre kart ca. 1900 i Herredsprotokollen</t>
  </si>
  <si>
    <t>2 trestolper på hver side og 2 m fra grenselinjen</t>
  </si>
  <si>
    <t>197N</t>
  </si>
  <si>
    <t>197S</t>
  </si>
  <si>
    <t>198F</t>
  </si>
  <si>
    <t>Rr356?</t>
  </si>
  <si>
    <t>Gammel røys revet? Gammel høyde 108 m</t>
  </si>
  <si>
    <t>Skoltefossnakken nordnordvest</t>
  </si>
  <si>
    <t>Kevnis varre(1897)</t>
  </si>
  <si>
    <t>Grenseprotokoll,Eldre kart ca. 1900 i Herredsprotokollen,Grensekart oppgangen 1896-97 no. 359, 358, 357 og 356</t>
  </si>
  <si>
    <t>2 trestolper på hver side og 2 m fra grenselinjen, gammel røys nr. 356 fra grenseoppgangen 1896-97 er borte på fotografi fra 1947! Bare noen små løse steiner igjen.</t>
  </si>
  <si>
    <t>198N</t>
  </si>
  <si>
    <t>198S</t>
  </si>
  <si>
    <t>199F</t>
  </si>
  <si>
    <t>Søndre Grensetjern, østre bredd</t>
  </si>
  <si>
    <t>199N</t>
  </si>
  <si>
    <t>Jord, myr</t>
  </si>
  <si>
    <t>199S</t>
  </si>
  <si>
    <t>200F</t>
  </si>
  <si>
    <t>Søndre Grensetjern, vestre bredd</t>
  </si>
  <si>
    <t>200N</t>
  </si>
  <si>
    <t>200S</t>
  </si>
  <si>
    <t>201F</t>
  </si>
  <si>
    <t>Søndre Grensetjern, vestsiden i bratt fjellskråning</t>
  </si>
  <si>
    <t>201N</t>
  </si>
  <si>
    <t>Jord, fjell?</t>
  </si>
  <si>
    <t>201S</t>
  </si>
  <si>
    <t>Boltet</t>
  </si>
  <si>
    <t>202F</t>
  </si>
  <si>
    <t>202N</t>
  </si>
  <si>
    <t>Fjell?</t>
  </si>
  <si>
    <t>202S</t>
  </si>
  <si>
    <t>203F</t>
  </si>
  <si>
    <t>På hver side av kløft på toppen av fjellrygg</t>
  </si>
  <si>
    <t>NB! 2 trestolper på hver side, norsk 9 m fra og russisk 6 m fra grenselinjen</t>
  </si>
  <si>
    <t>203N</t>
  </si>
  <si>
    <t>203S</t>
  </si>
  <si>
    <t>203FsbN</t>
  </si>
  <si>
    <t>Bolt?</t>
  </si>
  <si>
    <t>204F</t>
  </si>
  <si>
    <t>Nær topp av fjellrygg øst Georgsvatn/Jokonjervi</t>
  </si>
  <si>
    <t>204N</t>
  </si>
  <si>
    <t>204S</t>
  </si>
  <si>
    <t>205F</t>
  </si>
  <si>
    <t>Syd topp av fjellrygg høyde 114 øst Georgsvatn</t>
  </si>
  <si>
    <t>205N</t>
  </si>
  <si>
    <t>205S</t>
  </si>
  <si>
    <t>206F</t>
  </si>
  <si>
    <t>Georgsvatn/Jokonjervi, østre bredd</t>
  </si>
  <si>
    <t>206N</t>
  </si>
  <si>
    <t>Løsmasse</t>
  </si>
  <si>
    <t>206S</t>
  </si>
  <si>
    <t>207F</t>
  </si>
  <si>
    <t>Georgsvatn/Jokonjervi, vestre bredd</t>
  </si>
  <si>
    <t>Myr</t>
  </si>
  <si>
    <t>208F</t>
  </si>
  <si>
    <t>Rr357</t>
  </si>
  <si>
    <t>Georgvasstoppen,Georgsvasstoppen</t>
  </si>
  <si>
    <t>Restaurert 1947</t>
  </si>
  <si>
    <t>209F</t>
  </si>
  <si>
    <t>På liten fjellkolle nv Eskiøjervi</t>
  </si>
  <si>
    <t>209N</t>
  </si>
  <si>
    <t>Boltet. En stor steinblokk omtrent midt i grensen</t>
  </si>
  <si>
    <t>209S</t>
  </si>
  <si>
    <t>Boltet. En mindre steinblokk nær stolpen</t>
  </si>
  <si>
    <t>210F</t>
  </si>
  <si>
    <t>Grensefjell syd, på bar fjellkolle</t>
  </si>
  <si>
    <t>NB! 2 trestolper på hver side og 1 m fra grenselinjen</t>
  </si>
  <si>
    <t>210N</t>
  </si>
  <si>
    <t>210S</t>
  </si>
  <si>
    <t>211F</t>
  </si>
  <si>
    <t>Rr358</t>
  </si>
  <si>
    <t>Grensefjell</t>
  </si>
  <si>
    <t>Firkantet riksrøys. Restaurert 1947</t>
  </si>
  <si>
    <t>212F</t>
  </si>
  <si>
    <t>Karhunpee, nordvesthellingen</t>
  </si>
  <si>
    <t>212N</t>
  </si>
  <si>
    <t>212S</t>
  </si>
  <si>
    <t>212FsbR</t>
  </si>
  <si>
    <t>213F</t>
  </si>
  <si>
    <t>Rr359</t>
  </si>
  <si>
    <t>Vardehaug</t>
  </si>
  <si>
    <t>NB! 2 trestolper på hver side, norsk 1,7 m fra og russisk 2 m fra grenselinjen. Røysen borte, kun en håndfull steiner i haug mellom stolpene.</t>
  </si>
  <si>
    <t>213N</t>
  </si>
  <si>
    <t>213S</t>
  </si>
  <si>
    <t>214F</t>
  </si>
  <si>
    <t>Vardehaug, nordøstskråningen</t>
  </si>
  <si>
    <t>214N</t>
  </si>
  <si>
    <t>214S</t>
  </si>
  <si>
    <t>215F</t>
  </si>
  <si>
    <t>Over stup vest vegen Kirkenes-Boris Gleb</t>
  </si>
  <si>
    <t>215N</t>
  </si>
  <si>
    <t>Fjell, jord?</t>
  </si>
  <si>
    <t>215S</t>
  </si>
  <si>
    <t>216F</t>
  </si>
  <si>
    <t>Ved vestre kant av vegen Kirkenes-Boris Gleb</t>
  </si>
  <si>
    <t>216N</t>
  </si>
  <si>
    <t>216S</t>
  </si>
  <si>
    <t>216FsbN</t>
  </si>
  <si>
    <t>217F</t>
  </si>
  <si>
    <t>Bakkerygg nord vestre bredd av Pasvikelva/Patsojoki</t>
  </si>
  <si>
    <t>217N</t>
  </si>
  <si>
    <t>217S</t>
  </si>
  <si>
    <t>Piggtrådgjerde 1947!</t>
  </si>
  <si>
    <t>217FsbN</t>
  </si>
  <si>
    <t>218F</t>
  </si>
  <si>
    <t>Pasvikelv/Patso-joki, vestre bredd</t>
  </si>
  <si>
    <t>Skafferhullet</t>
  </si>
  <si>
    <t>218N</t>
  </si>
  <si>
    <t>Mindre steinrøys nærmest norsk stolpe</t>
  </si>
  <si>
    <t>218S</t>
  </si>
  <si>
    <t>218FsbN</t>
  </si>
  <si>
    <t>219F</t>
  </si>
  <si>
    <t>Pasvikelv/Patso-joki, østre bredd</t>
  </si>
  <si>
    <t>219N</t>
  </si>
  <si>
    <t>Steinrøys mellom stolpene, nærmest russisk stolpe</t>
  </si>
  <si>
    <t>219S</t>
  </si>
  <si>
    <t>220F</t>
  </si>
  <si>
    <t>På toppen av bratt skråning</t>
  </si>
  <si>
    <t>NB! 2 trestolper på hver side, norsk 2 m fra og russisk 1,9 m fra grenselinjen</t>
  </si>
  <si>
    <t>220N</t>
  </si>
  <si>
    <t>220S</t>
  </si>
  <si>
    <t>221F</t>
  </si>
  <si>
    <t>Russefjell, sydvestskråningen</t>
  </si>
  <si>
    <t>221N</t>
  </si>
  <si>
    <t>221S</t>
  </si>
  <si>
    <t>222F</t>
  </si>
  <si>
    <t>Rr360</t>
  </si>
  <si>
    <t>Gammel høyde 122 m</t>
  </si>
  <si>
    <t>Russefjell, 175 m syd-sydøst for høyde 131</t>
  </si>
  <si>
    <t>223F</t>
  </si>
  <si>
    <t>Russefjell, bar fjellrygg sydøst toppen</t>
  </si>
  <si>
    <t>223N</t>
  </si>
  <si>
    <t>223S</t>
  </si>
  <si>
    <t>224F</t>
  </si>
  <si>
    <t>Russefjell, østhellingen</t>
  </si>
  <si>
    <t>224N</t>
  </si>
  <si>
    <t>224S</t>
  </si>
  <si>
    <t>225F</t>
  </si>
  <si>
    <t>I myrkant ved foten av fjellrygg</t>
  </si>
  <si>
    <t>225N</t>
  </si>
  <si>
    <t>225S</t>
  </si>
  <si>
    <t>226F</t>
  </si>
  <si>
    <t>Pikevatn/Neitijervi, vestbredden</t>
  </si>
  <si>
    <t>226N</t>
  </si>
  <si>
    <t>226S</t>
  </si>
  <si>
    <t>227F</t>
  </si>
  <si>
    <t>Pikevatn/Neitijervi, sydvestbredden av halvøy</t>
  </si>
  <si>
    <t>227N</t>
  </si>
  <si>
    <t>227S</t>
  </si>
  <si>
    <t>R</t>
  </si>
  <si>
    <t>228F</t>
  </si>
  <si>
    <t>Pikevatn/Neitijervi, 80 m fra tp høyde 64 m på halvøy</t>
  </si>
  <si>
    <t>Liten firkantrøys. 2 trestolper på hver side og 2 m fra grenselinjen</t>
  </si>
  <si>
    <t>228N</t>
  </si>
  <si>
    <t>228S</t>
  </si>
  <si>
    <t>229F</t>
  </si>
  <si>
    <t>Pikevatn/Neitijervi, søndre kant av halvøy</t>
  </si>
  <si>
    <t>229N</t>
  </si>
  <si>
    <t>229S</t>
  </si>
  <si>
    <t>230F</t>
  </si>
  <si>
    <t>Pikevatn/Neitijervi, østbredden</t>
  </si>
  <si>
    <t>230N</t>
  </si>
  <si>
    <t>230S</t>
  </si>
  <si>
    <t>Trådgjerde like på baksiden av stolpe</t>
  </si>
  <si>
    <t>230FsbN</t>
  </si>
  <si>
    <t>230FsbR</t>
  </si>
  <si>
    <t>231F</t>
  </si>
  <si>
    <t>I skråning opp mot Vardehaug</t>
  </si>
  <si>
    <t>231N</t>
  </si>
  <si>
    <t>231S</t>
  </si>
  <si>
    <t>232F</t>
  </si>
  <si>
    <t>På lite platå mellom vegen Storskog-Ahmalahti og Vardehaug</t>
  </si>
  <si>
    <t>232N</t>
  </si>
  <si>
    <t>232S</t>
  </si>
  <si>
    <t>233F</t>
  </si>
  <si>
    <t>1826?</t>
  </si>
  <si>
    <t>Mellemrøs</t>
  </si>
  <si>
    <t>234F</t>
  </si>
  <si>
    <t>I hellingen fra Vardehaug mot Langvatn</t>
  </si>
  <si>
    <t>234N</t>
  </si>
  <si>
    <t>234S</t>
  </si>
  <si>
    <t>235F</t>
  </si>
  <si>
    <t>I hellingen fra Vardehaug mot Langvatn ved skoggrensen</t>
  </si>
  <si>
    <t>235N</t>
  </si>
  <si>
    <t>Jord, stein</t>
  </si>
  <si>
    <t>235S</t>
  </si>
  <si>
    <t>235FsbN</t>
  </si>
  <si>
    <t>235FsbR</t>
  </si>
  <si>
    <t>236F</t>
  </si>
  <si>
    <t>Langvatn, vestre bredd</t>
  </si>
  <si>
    <t>236N</t>
  </si>
  <si>
    <t>Jord</t>
  </si>
  <si>
    <t>236S</t>
  </si>
  <si>
    <t>237F</t>
  </si>
  <si>
    <t>Langvatn, østre bredd</t>
  </si>
  <si>
    <t>237N</t>
  </si>
  <si>
    <t>237S</t>
  </si>
  <si>
    <t>238F</t>
  </si>
  <si>
    <t>Storslåttfjell syd, 40 m vest tjern høyde 82 m</t>
  </si>
  <si>
    <t>238N</t>
  </si>
  <si>
    <t>238S</t>
  </si>
  <si>
    <t>Boltet?</t>
  </si>
  <si>
    <t>239F</t>
  </si>
  <si>
    <t>Storslåttfjell, i trigonometrisk punkt med høyde 98 m</t>
  </si>
  <si>
    <t>Trig.punkt mellom 2 trestolper på hver side og 2 m fra grenselinjen</t>
  </si>
  <si>
    <t>239N</t>
  </si>
  <si>
    <t>239S</t>
  </si>
  <si>
    <t>240F</t>
  </si>
  <si>
    <t>Storslåttfjell, toppen</t>
  </si>
  <si>
    <t>240N</t>
  </si>
  <si>
    <t>240S</t>
  </si>
  <si>
    <t>241F</t>
  </si>
  <si>
    <t>På lite platå i skråningen av Vardefjell/Stuorrasulasoaivi</t>
  </si>
  <si>
    <t>241N</t>
  </si>
  <si>
    <t>241S</t>
  </si>
  <si>
    <t>242F</t>
  </si>
  <si>
    <t>I fjellskråningen mot Vardefjell/Stuorrasulasoaivi</t>
  </si>
  <si>
    <t>242N</t>
  </si>
  <si>
    <t>242S</t>
  </si>
  <si>
    <t>Løsmasse?</t>
  </si>
  <si>
    <t>243F</t>
  </si>
  <si>
    <t>På lite platå i fjellskråningen mot Vardefjell/Stuorrasulasoaivi, 50 m vest tjern</t>
  </si>
  <si>
    <t>243N</t>
  </si>
  <si>
    <t>243S</t>
  </si>
  <si>
    <t>244F</t>
  </si>
  <si>
    <t>På toppen av bratt skråning 70 m nordvest tjern</t>
  </si>
  <si>
    <t>Stor stein med ørliten røys mellom 2 trestolper på hver side og 2 m fra grenselinjen</t>
  </si>
  <si>
    <t>244N</t>
  </si>
  <si>
    <t>244S</t>
  </si>
  <si>
    <t>245F</t>
  </si>
  <si>
    <t>I nordvestskråningen av Vardefjell/Stuorrasulasoaivi, 80 m sydøst lite tjern</t>
  </si>
  <si>
    <t>245N</t>
  </si>
  <si>
    <t>245S</t>
  </si>
  <si>
    <t>246F</t>
  </si>
  <si>
    <t>Vardefjell/Stuorrasulasoaivi, 180 m nordøst topp med tp høyde 214 m</t>
  </si>
  <si>
    <t>247F</t>
  </si>
  <si>
    <t>Vardefjell/Stuorrasulasoaivi, sydøstsiden 210 m nordøst topp med høyde 215 m</t>
  </si>
  <si>
    <t>2 trestolper på hver side og 2 m fra grenselinjen, noen løse småsteiner ligger mellom stolpene.</t>
  </si>
  <si>
    <t>247N</t>
  </si>
  <si>
    <t>247S</t>
  </si>
  <si>
    <t>248F</t>
  </si>
  <si>
    <t>Ved kant av tjern høyde 181 m og 60 m øst tjern 183 m</t>
  </si>
  <si>
    <t>248N</t>
  </si>
  <si>
    <t>Faststeinet</t>
  </si>
  <si>
    <t>248S</t>
  </si>
  <si>
    <t>249F</t>
  </si>
  <si>
    <t>På liten fjellkolle 140 m sydøst sydende av Fiskevatnan høyde 180 m</t>
  </si>
  <si>
    <t>2 trestolper på hver side og 2 m fra grenselinjen, 6-7 løse steiner 15-25 cm liggende på fjellet mellom stolpene</t>
  </si>
  <si>
    <t>249N</t>
  </si>
  <si>
    <t>249S</t>
  </si>
  <si>
    <t>250F</t>
  </si>
  <si>
    <t>På toppen av fjellkolle 35 m syd tp med høyde 195 m</t>
  </si>
  <si>
    <t>2 trestolper på hver side og 2 m fra grenselinjen, en håndfull løse steiner 15-25 cm liggende på fjellet mellom stolpene</t>
  </si>
  <si>
    <t>250N</t>
  </si>
  <si>
    <t>250S</t>
  </si>
  <si>
    <t>251F</t>
  </si>
  <si>
    <t>På rygg i sydvestskråning 115 m nordøst for Joosepinjærvet</t>
  </si>
  <si>
    <t>251N</t>
  </si>
  <si>
    <t>251S</t>
  </si>
  <si>
    <t>252F</t>
  </si>
  <si>
    <t>Høghaugen vest, på nordvestre side 450 m vest toppen</t>
  </si>
  <si>
    <t>Firkantet riksrøys.</t>
  </si>
  <si>
    <t>253F</t>
  </si>
  <si>
    <t>Høghaugen vest, på snaufjell 400 m vest toppen</t>
  </si>
  <si>
    <t>2 trestolper på hver side og 2 m fra grenselinjen, flere større steinblokker ved stolpene</t>
  </si>
  <si>
    <t>253N</t>
  </si>
  <si>
    <t>253S</t>
  </si>
  <si>
    <t>254F</t>
  </si>
  <si>
    <t>På høyde 330 m syd for toppen av Høghaugen</t>
  </si>
  <si>
    <t>2 trestolper på hver side og 2 m fra grenselinjen, en større jordfast stein mellom stolpene og noen løse blokker 0,4-0,6 m</t>
  </si>
  <si>
    <t>254N</t>
  </si>
  <si>
    <t>254S</t>
  </si>
  <si>
    <t>255F</t>
  </si>
  <si>
    <t>På toppen av stupbratt skråning på nordvestsiden av Serdivatn/Siertijærvi</t>
  </si>
  <si>
    <t>255N</t>
  </si>
  <si>
    <t>255S</t>
  </si>
  <si>
    <t>256F</t>
  </si>
  <si>
    <t>Serdivatn/Siertijærvi, østbredden</t>
  </si>
  <si>
    <t>256N</t>
  </si>
  <si>
    <t>256S</t>
  </si>
  <si>
    <t>257F</t>
  </si>
  <si>
    <t>Siertitunturi, nordhellingen</t>
  </si>
  <si>
    <t>257N</t>
  </si>
  <si>
    <t>Storsteinet jord</t>
  </si>
  <si>
    <t>257S</t>
  </si>
  <si>
    <t>258F</t>
  </si>
  <si>
    <t>Siertitunturi, nordøst</t>
  </si>
  <si>
    <t>259F</t>
  </si>
  <si>
    <t>På fremtredende fjellrygg i snaufjell 170 m sydvest for vatn høyde 142 m</t>
  </si>
  <si>
    <t>2 trestolper på hver side og 2 m fra grenselinjen, noen småsteiner lagt i haug mellom stolpene</t>
  </si>
  <si>
    <t>259N</t>
  </si>
  <si>
    <t>259S</t>
  </si>
  <si>
    <t>260F</t>
  </si>
  <si>
    <t>På liten morenehaug i skogkledd dal 280 m syd for vatn med høyde 142 m</t>
  </si>
  <si>
    <t>260N</t>
  </si>
  <si>
    <t>260S</t>
  </si>
  <si>
    <t>261F</t>
  </si>
  <si>
    <t>På liten krattbevokst bergkolle 130 m syd for vestre ende av vatn høyde 146 m</t>
  </si>
  <si>
    <t>261N</t>
  </si>
  <si>
    <t>261S</t>
  </si>
  <si>
    <t>262F</t>
  </si>
  <si>
    <t>I skogkledd terreng nær kant av myr</t>
  </si>
  <si>
    <t>262N</t>
  </si>
  <si>
    <t>262S</t>
  </si>
  <si>
    <t>263F</t>
  </si>
  <si>
    <t>På fjellrygg i nordvesthellingen av Aborvassfjell, 540 m vest for toppen med tp høyde 303,1 m</t>
  </si>
  <si>
    <t>2 trestolper på hver side og 2 m fra grenselinjen,noen mindre steiner ligger mellom stolpene</t>
  </si>
  <si>
    <t>263N</t>
  </si>
  <si>
    <t>263S</t>
  </si>
  <si>
    <t>264F</t>
  </si>
  <si>
    <t>På snaufjell vest-sydvest for Aborvassfjell, 470 m sydvest for toppen med tp høyde 303,1 m</t>
  </si>
  <si>
    <t>2 trestolper på hver side og 2 m fra grenselinjen, en del større løse blokker ved stolpene</t>
  </si>
  <si>
    <t>264N</t>
  </si>
  <si>
    <t>264S</t>
  </si>
  <si>
    <t>265F</t>
  </si>
  <si>
    <t>På rygg på Aborvassfjell, 435 m sydvest for toppen med tp høyde 303,1 m</t>
  </si>
  <si>
    <t>266F</t>
  </si>
  <si>
    <t>På rygg i sydhellingen av Aborvassfjell, hvor tett kratt begynner</t>
  </si>
  <si>
    <t>266N</t>
  </si>
  <si>
    <t>266S</t>
  </si>
  <si>
    <t>267F</t>
  </si>
  <si>
    <t>I skogkledd li med fall mot Grensevatn/Rajajærvi</t>
  </si>
  <si>
    <t>268F</t>
  </si>
  <si>
    <t>Ved nordre bredd av Grensevatn/Rajajærvi, i storsteinet lende med frodig vegetasjon</t>
  </si>
  <si>
    <t>268N</t>
  </si>
  <si>
    <t>268S</t>
  </si>
  <si>
    <t>269F</t>
  </si>
  <si>
    <t>I bratt steinet bakke opp fra søndre bredd av Grensevatn/Rajajærvi</t>
  </si>
  <si>
    <t>269N</t>
  </si>
  <si>
    <t>269S</t>
  </si>
  <si>
    <t>270F</t>
  </si>
  <si>
    <t>På morenerygg syd for Grensevatn/Rajajærvi</t>
  </si>
  <si>
    <t>270N</t>
  </si>
  <si>
    <t>270S</t>
  </si>
  <si>
    <t>271F</t>
  </si>
  <si>
    <t>I skogkledd, storsteinet, kupert terreng, 200 m sydøst der bekk krysser grensen</t>
  </si>
  <si>
    <t>NB! 2 trestolper på hver side, norsk 1,9 m fra og russisk 2 m fra grenselinjen</t>
  </si>
  <si>
    <t>271N</t>
  </si>
  <si>
    <t>271S</t>
  </si>
  <si>
    <t>272F</t>
  </si>
  <si>
    <t>I snaufjell i nordvesthellingen av Pienivohtas-tunturi</t>
  </si>
  <si>
    <t>273F</t>
  </si>
  <si>
    <t>På snaut platå i nordvesthellingen av Pieni-Vohtastunturi</t>
  </si>
  <si>
    <t>2 trestolper på hver side og 2 m fra grenselinjen, noen løse steiner 0,3-0,4 m mellom stolpene</t>
  </si>
  <si>
    <t>273N</t>
  </si>
  <si>
    <t>273S</t>
  </si>
  <si>
    <t>274F</t>
  </si>
  <si>
    <t>I nordvesthellingen av Pieni-Vohtastunturi, 400 m nordøst for topp med tp og høyde 302,6 m</t>
  </si>
  <si>
    <t>NB! 2 trestolper på hver side, norsk 2 m fra og russisk 2,2 m fra grenselinjen</t>
  </si>
  <si>
    <t>274N</t>
  </si>
  <si>
    <t>274S</t>
  </si>
  <si>
    <t>275F</t>
  </si>
  <si>
    <t>På snaut høydedrag av Pieni-Vohtastunturi, 638 m sydøst for topp med tp og høyde 302,6 m</t>
  </si>
  <si>
    <t>276F</t>
  </si>
  <si>
    <t>På snaut høydedrag 350 m vest for vatn høyde 225 m og 200 m nordøst tjern høyde 272 m</t>
  </si>
  <si>
    <t>Jord?</t>
  </si>
  <si>
    <t>277F</t>
  </si>
  <si>
    <t>På platå 300 m nordøst vatn høyde 222 og 190 m sydvest tjern høyde 210 m</t>
  </si>
  <si>
    <t>277N</t>
  </si>
  <si>
    <t>277S</t>
  </si>
  <si>
    <t>278F</t>
  </si>
  <si>
    <t>I noenlunde flatt terreng i skog i sydvesthellingen av Hundvasshaugan 650 m nordvest for Hundvatn</t>
  </si>
  <si>
    <t>279F</t>
  </si>
  <si>
    <t>Rr361</t>
  </si>
  <si>
    <t>Gammel høyde 129 m gjelder Hundvatnet</t>
  </si>
  <si>
    <t>På stor stein i myr 40 m sydvest for sydvestre bukt av Hundvatn, 75 m nordøst for liten haug med tp</t>
  </si>
  <si>
    <t>Hundvandet/Bænajavrre Røs</t>
  </si>
  <si>
    <t>Firkantet riksrøys. Restaurert 1947. På stor steinblokk omgitt av myrlende</t>
  </si>
  <si>
    <t>Stor steinblokk</t>
  </si>
  <si>
    <t>279FsbR1</t>
  </si>
  <si>
    <t>279FsbR2</t>
  </si>
  <si>
    <t>280F</t>
  </si>
  <si>
    <t>På skogkledd morenehaug 50 m syd for Hundvatn</t>
  </si>
  <si>
    <t>280N</t>
  </si>
  <si>
    <t>Morene</t>
  </si>
  <si>
    <t>280S</t>
  </si>
  <si>
    <t>281F</t>
  </si>
  <si>
    <t>På skogkledd morenehaug</t>
  </si>
  <si>
    <t>281N</t>
  </si>
  <si>
    <t>281S</t>
  </si>
  <si>
    <t>282F</t>
  </si>
  <si>
    <t>På skogkledd morenehaug 70 m vest for nordenden av smalt vatn høyde 172 m</t>
  </si>
  <si>
    <t>282N</t>
  </si>
  <si>
    <t>Faststeinet. Stor jordfast klippeblokk rett øst for stolpen.</t>
  </si>
  <si>
    <t>282S</t>
  </si>
  <si>
    <t>283F</t>
  </si>
  <si>
    <t>I svakt hellende storsteinet og skogkledd terreng 160 m nordvest for Kuasjærvi og 200 m nord for haug høyde 202 m, målt fra toppen</t>
  </si>
  <si>
    <t>283N</t>
  </si>
  <si>
    <t>283S</t>
  </si>
  <si>
    <t>284F</t>
  </si>
  <si>
    <t>I storsteinet lende på topp av skogkledd rygg nord for Kuasjærvi</t>
  </si>
  <si>
    <t>284N</t>
  </si>
  <si>
    <t>284S</t>
  </si>
  <si>
    <t>285F</t>
  </si>
  <si>
    <t>På topp av rygg 170 m sydøst for tjern høyde 196 m og 245 m nordøst for Kuasjærvis østende</t>
  </si>
  <si>
    <t>286F</t>
  </si>
  <si>
    <t>På bergrygg med kratt 525 m øst for Kuasjærvi</t>
  </si>
  <si>
    <t>286N</t>
  </si>
  <si>
    <t>286S</t>
  </si>
  <si>
    <t>287F</t>
  </si>
  <si>
    <t>I storsteinet ur 60 m syd for vatn høyde 199</t>
  </si>
  <si>
    <t>287N</t>
  </si>
  <si>
    <t>Storsteinet ur</t>
  </si>
  <si>
    <t>287S</t>
  </si>
  <si>
    <t>288F</t>
  </si>
  <si>
    <t>På morenerygg 175 m sydøst for tjern med høyde 199</t>
  </si>
  <si>
    <t>288N</t>
  </si>
  <si>
    <t>Faststeinet. Noen større jordfaste blokker rundt stolpen.</t>
  </si>
  <si>
    <t>288S</t>
  </si>
  <si>
    <t>289F</t>
  </si>
  <si>
    <t>På morenerygg med kratt 50 m vest for sammenløpet av bekk fra Tardenmyran og bekk fra myr i sydøst for grenselinjen</t>
  </si>
  <si>
    <t>Restaurert 1947. En del løs stein omkring røysa.</t>
  </si>
  <si>
    <t>290F</t>
  </si>
  <si>
    <t>På skogkledd morenerygg øst for liten dalsenkning 20 m nord for bekk fra Tardenmyran</t>
  </si>
  <si>
    <t>2 trestolper på hver side og 2 m fra grenselinjen. Større jordfast klippeblokk i grenselinjen litt øst for stolpeparet.</t>
  </si>
  <si>
    <t>290N</t>
  </si>
  <si>
    <t>290S</t>
  </si>
  <si>
    <t>291F</t>
  </si>
  <si>
    <t>2534 III</t>
  </si>
  <si>
    <t>På liten rygg øst for Tardenmyran, 50 m vest for lite dalsøkk med bekkesig som skjærer grensen</t>
  </si>
  <si>
    <t>NB! 2 trestolper på hver side, norsk 2 m fra og russisk 2,1 m fra grenselinjen</t>
  </si>
  <si>
    <t>291N</t>
  </si>
  <si>
    <t>291S</t>
  </si>
  <si>
    <t>291FsbR</t>
  </si>
  <si>
    <t>292F</t>
  </si>
  <si>
    <t>I jevn stigning 220 m nord-nordøst for sammenløp av 2 bekker</t>
  </si>
  <si>
    <t>292N</t>
  </si>
  <si>
    <t>292S</t>
  </si>
  <si>
    <t>293F</t>
  </si>
  <si>
    <t>På rygg 400 m nord for Lasertunturi, høyde 346 m</t>
  </si>
  <si>
    <t>294F</t>
  </si>
  <si>
    <t>På en høy rygg 400 m nordøst for toppen av Lasertunturi, høyde 346 m</t>
  </si>
  <si>
    <t>NB! 2 trestolper på hver side, norsk 2,1 m fra og russisk 2,0 m fra grenselinjen</t>
  </si>
  <si>
    <t>294N</t>
  </si>
  <si>
    <t>294S</t>
  </si>
  <si>
    <t>295F</t>
  </si>
  <si>
    <t>På en flat rygg i åpent terreng i østhellingen av Lasertunturi, høyde 346 m, 225 m sydøst for lite tjern med høyde 323</t>
  </si>
  <si>
    <t>295N</t>
  </si>
  <si>
    <t>295S</t>
  </si>
  <si>
    <t>296F</t>
  </si>
  <si>
    <t>På liten morenerygg i åpent terreng syd for Grensefjell, 260 m nord for langstrakt vatn med høyde 297 m</t>
  </si>
  <si>
    <t>296N</t>
  </si>
  <si>
    <t>296S</t>
  </si>
  <si>
    <t>297F</t>
  </si>
  <si>
    <t>På storsteinet stor morenerygg i åpent terreng 275 m nordøst for langstrakt vatn med høyde 297 m</t>
  </si>
  <si>
    <t>297N</t>
  </si>
  <si>
    <t>297S</t>
  </si>
  <si>
    <t>298F</t>
  </si>
  <si>
    <t>På snau morenerygg i sydøsthellingen av Grensefjell</t>
  </si>
  <si>
    <t>299F</t>
  </si>
  <si>
    <t>På fremtredende rygg i bratt sydhelling 110 m nordvest for tjern høyde 254 m (fotsignal med egenhøyde ca. 2,5 m på foto, trig.punkt?)</t>
  </si>
  <si>
    <t>Trig.punkt (?) mellom 2 trestolper på hver side og 2 m fra grenselinjen</t>
  </si>
  <si>
    <t>299N</t>
  </si>
  <si>
    <t>299S</t>
  </si>
  <si>
    <t>300F</t>
  </si>
  <si>
    <t>På et lite platå 40 m syd for bekk som er hovedtilløp til Jakobselv/Voriema</t>
  </si>
  <si>
    <t>300N</t>
  </si>
  <si>
    <t>300S</t>
  </si>
  <si>
    <t>301F</t>
  </si>
  <si>
    <t>I flatt terreng nord for bekk som renner mot øst til den ved sammenløp med annen bekk danner Jakobselv/Voriema</t>
  </si>
  <si>
    <t>301N</t>
  </si>
  <si>
    <t>301S</t>
  </si>
  <si>
    <t>302F</t>
  </si>
  <si>
    <t>Rr362</t>
  </si>
  <si>
    <t>På lite platå ved sammenløpet av to bekker som danner Jakobselv/Voriema</t>
  </si>
  <si>
    <t>Jakobselv Røs</t>
  </si>
  <si>
    <t>Firkantet riksrøys. Restaurert 1947. Mye løs småstein ved røysa.</t>
  </si>
  <si>
    <t>302FsbR</t>
  </si>
  <si>
    <t>302F1</t>
  </si>
  <si>
    <t>Grensehjørnet i Jakobselv/Voriema</t>
  </si>
  <si>
    <t xml:space="preserve">Skjæringspunktet mellom forlengelsen av grenselinjen som går gjennom grensemerkene nr. 301 og 302, som står vestenfor elva, og djupålen i Jakobselva. Grensehjørnets avstand fra grensemerke nr. 302 er 7,35 m. Avstand fra grensehjørnet i Jakobselv til norsk stolpe i grensemerke nr. 303 er 85,7 m. Avstand fra grensehjørnet i Jakobselv til sovjetisk stolpe i grensemerke nr. 303 er 66,1 m. </t>
  </si>
  <si>
    <t>303N</t>
  </si>
  <si>
    <t>Jakobselv/Voriema, nordbredd</t>
  </si>
  <si>
    <t>303G</t>
  </si>
  <si>
    <t>303S</t>
  </si>
  <si>
    <t>Jakobselv/Voriema, sydbredd</t>
  </si>
  <si>
    <t>Jordrabb</t>
  </si>
  <si>
    <t>304N</t>
  </si>
  <si>
    <t>304G</t>
  </si>
  <si>
    <t>304S</t>
  </si>
  <si>
    <t>305N</t>
  </si>
  <si>
    <t>305G</t>
  </si>
  <si>
    <t>305S</t>
  </si>
  <si>
    <t>306N</t>
  </si>
  <si>
    <t>306G</t>
  </si>
  <si>
    <t>306S</t>
  </si>
  <si>
    <t>307N</t>
  </si>
  <si>
    <t>307G</t>
  </si>
  <si>
    <t>307S</t>
  </si>
  <si>
    <t>308N</t>
  </si>
  <si>
    <t>308G</t>
  </si>
  <si>
    <t>308S</t>
  </si>
  <si>
    <t>309N</t>
  </si>
  <si>
    <t>309G</t>
  </si>
  <si>
    <t>309S</t>
  </si>
  <si>
    <t>310N</t>
  </si>
  <si>
    <t>310G</t>
  </si>
  <si>
    <t>310S</t>
  </si>
  <si>
    <t>311N</t>
  </si>
  <si>
    <t>311G</t>
  </si>
  <si>
    <t>311S</t>
  </si>
  <si>
    <t>312N</t>
  </si>
  <si>
    <t>312G</t>
  </si>
  <si>
    <t>312S</t>
  </si>
  <si>
    <t>313N</t>
  </si>
  <si>
    <t>313G</t>
  </si>
  <si>
    <t>313S</t>
  </si>
  <si>
    <t>314N</t>
  </si>
  <si>
    <t>314G</t>
  </si>
  <si>
    <t>314S</t>
  </si>
  <si>
    <t>315N</t>
  </si>
  <si>
    <t>315G</t>
  </si>
  <si>
    <t>315S</t>
  </si>
  <si>
    <t>316N</t>
  </si>
  <si>
    <t>316G</t>
  </si>
  <si>
    <t>316S</t>
  </si>
  <si>
    <t>317N</t>
  </si>
  <si>
    <t>317G</t>
  </si>
  <si>
    <t>317S</t>
  </si>
  <si>
    <t>318N</t>
  </si>
  <si>
    <t>318G</t>
  </si>
  <si>
    <t>318S</t>
  </si>
  <si>
    <t>319N</t>
  </si>
  <si>
    <t>319G</t>
  </si>
  <si>
    <t>319S</t>
  </si>
  <si>
    <t>320Ngammel</t>
  </si>
  <si>
    <t>Under en ikke tidfestet utskifting av stolpen, ble den jordfaste steinen som stolpen var satt opp på ødelagt. Ved ny oppsetting i jord er stolpens plassering blitt noe feil!</t>
  </si>
  <si>
    <t>320G</t>
  </si>
  <si>
    <t>320S</t>
  </si>
  <si>
    <t>320N</t>
  </si>
  <si>
    <t>Flyttet hit 16/12-1985</t>
  </si>
  <si>
    <t>321N</t>
  </si>
  <si>
    <t>321G</t>
  </si>
  <si>
    <t>321S</t>
  </si>
  <si>
    <t>322N</t>
  </si>
  <si>
    <t>322G</t>
  </si>
  <si>
    <t>322S</t>
  </si>
  <si>
    <t>322FsbN</t>
  </si>
  <si>
    <t>323N</t>
  </si>
  <si>
    <t>323G</t>
  </si>
  <si>
    <t>323S</t>
  </si>
  <si>
    <t>324N</t>
  </si>
  <si>
    <t>324G</t>
  </si>
  <si>
    <t>324S</t>
  </si>
  <si>
    <t>325N</t>
  </si>
  <si>
    <t>325G</t>
  </si>
  <si>
    <t>325S</t>
  </si>
  <si>
    <t>325FsbN</t>
  </si>
  <si>
    <t>326N</t>
  </si>
  <si>
    <t>Jakobselvvatnet/Vuorjánjávri</t>
  </si>
  <si>
    <t>Jakobselvvandet/Vuorjamjavrre</t>
  </si>
  <si>
    <t>326G</t>
  </si>
  <si>
    <t>326S</t>
  </si>
  <si>
    <t>327N</t>
  </si>
  <si>
    <t>327G</t>
  </si>
  <si>
    <t>327S</t>
  </si>
  <si>
    <t>328N</t>
  </si>
  <si>
    <t>328G</t>
  </si>
  <si>
    <t>328S</t>
  </si>
  <si>
    <t>328FsbN</t>
  </si>
  <si>
    <t>329N</t>
  </si>
  <si>
    <t>329G</t>
  </si>
  <si>
    <t>329S</t>
  </si>
  <si>
    <t>330N</t>
  </si>
  <si>
    <t>330G</t>
  </si>
  <si>
    <t>330S</t>
  </si>
  <si>
    <t>331N</t>
  </si>
  <si>
    <t>331G</t>
  </si>
  <si>
    <t>331S</t>
  </si>
  <si>
    <t>332N</t>
  </si>
  <si>
    <t>332G</t>
  </si>
  <si>
    <t>332S</t>
  </si>
  <si>
    <t>333N</t>
  </si>
  <si>
    <t>333G</t>
  </si>
  <si>
    <t>333S</t>
  </si>
  <si>
    <t>334N</t>
  </si>
  <si>
    <t>På vestre bredd i vestre kant av vegen fra Tårnet ved delvis ødelagt bru.</t>
  </si>
  <si>
    <t>334G</t>
  </si>
  <si>
    <t>334S</t>
  </si>
  <si>
    <t>På høyre bredd i vestre kant av vegen til Petsjenga ved delvis ødelagt bru.</t>
  </si>
  <si>
    <t>334FsbN</t>
  </si>
  <si>
    <t>334FsbR</t>
  </si>
  <si>
    <t>335N</t>
  </si>
  <si>
    <t>335G</t>
  </si>
  <si>
    <t>335S</t>
  </si>
  <si>
    <t>336N</t>
  </si>
  <si>
    <t>336G</t>
  </si>
  <si>
    <t>336S</t>
  </si>
  <si>
    <t>336FsbR</t>
  </si>
  <si>
    <t>337N</t>
  </si>
  <si>
    <t>337G</t>
  </si>
  <si>
    <t>337S</t>
  </si>
  <si>
    <t>338N</t>
  </si>
  <si>
    <t>Langvatnet</t>
  </si>
  <si>
    <t>Langvand/Gukkisluobbal</t>
  </si>
  <si>
    <t>338G</t>
  </si>
  <si>
    <t>338S</t>
  </si>
  <si>
    <t>339N</t>
  </si>
  <si>
    <t>339G</t>
  </si>
  <si>
    <t>339S</t>
  </si>
  <si>
    <t>340N</t>
  </si>
  <si>
    <t>340G</t>
  </si>
  <si>
    <t>340S</t>
  </si>
  <si>
    <t>341N</t>
  </si>
  <si>
    <t>341G</t>
  </si>
  <si>
    <t>341S</t>
  </si>
  <si>
    <t>342N</t>
  </si>
  <si>
    <t>342G</t>
  </si>
  <si>
    <t>NB! Feil i data, oppgitt stolpeavstand er 2,4 m mindre enn stolpenes koordinater gir!</t>
  </si>
  <si>
    <t>342S</t>
  </si>
  <si>
    <t>343N</t>
  </si>
  <si>
    <t>343G</t>
  </si>
  <si>
    <t>343S</t>
  </si>
  <si>
    <t>344N</t>
  </si>
  <si>
    <t>344G</t>
  </si>
  <si>
    <t>344S</t>
  </si>
  <si>
    <t>345N</t>
  </si>
  <si>
    <t>345G</t>
  </si>
  <si>
    <t>345S</t>
  </si>
  <si>
    <t>346N</t>
  </si>
  <si>
    <t>Trollvatn</t>
  </si>
  <si>
    <t>346G</t>
  </si>
  <si>
    <t>346S</t>
  </si>
  <si>
    <t>Noitajärvi</t>
  </si>
  <si>
    <t>347N</t>
  </si>
  <si>
    <t>347G</t>
  </si>
  <si>
    <t>347S</t>
  </si>
  <si>
    <t>348N</t>
  </si>
  <si>
    <t>348G</t>
  </si>
  <si>
    <t>348S</t>
  </si>
  <si>
    <t>349N</t>
  </si>
  <si>
    <t>349G</t>
  </si>
  <si>
    <t>349S</t>
  </si>
  <si>
    <t>350N</t>
  </si>
  <si>
    <t>350G</t>
  </si>
  <si>
    <t>350Sgammel</t>
  </si>
  <si>
    <t>Flyttet 20/7-2000</t>
  </si>
  <si>
    <t>350S</t>
  </si>
  <si>
    <t>20/7-2000</t>
  </si>
  <si>
    <t>351N</t>
  </si>
  <si>
    <t>351G</t>
  </si>
  <si>
    <t>351S</t>
  </si>
  <si>
    <t>352N</t>
  </si>
  <si>
    <t>352G</t>
  </si>
  <si>
    <t>352S</t>
  </si>
  <si>
    <t>353N</t>
  </si>
  <si>
    <t>353G</t>
  </si>
  <si>
    <t>353Sgammel</t>
  </si>
  <si>
    <t>353S</t>
  </si>
  <si>
    <t>354N</t>
  </si>
  <si>
    <t>354G</t>
  </si>
  <si>
    <t>354S</t>
  </si>
  <si>
    <t>355N</t>
  </si>
  <si>
    <t>355G</t>
  </si>
  <si>
    <t>355S</t>
  </si>
  <si>
    <t>356N</t>
  </si>
  <si>
    <t>356G</t>
  </si>
  <si>
    <t>356S</t>
  </si>
  <si>
    <t>357N</t>
  </si>
  <si>
    <t>357G</t>
  </si>
  <si>
    <t>357S</t>
  </si>
  <si>
    <t>358N</t>
  </si>
  <si>
    <t>358G</t>
  </si>
  <si>
    <t>358S</t>
  </si>
  <si>
    <t>359N</t>
  </si>
  <si>
    <t>359G</t>
  </si>
  <si>
    <t>359S</t>
  </si>
  <si>
    <t>360N</t>
  </si>
  <si>
    <t>360G</t>
  </si>
  <si>
    <t>360S</t>
  </si>
  <si>
    <t>360FsbN</t>
  </si>
  <si>
    <t>361N</t>
  </si>
  <si>
    <t>361G</t>
  </si>
  <si>
    <t>361S</t>
  </si>
  <si>
    <t>362N</t>
  </si>
  <si>
    <t>362G</t>
  </si>
  <si>
    <t>362S</t>
  </si>
  <si>
    <t>363N</t>
  </si>
  <si>
    <t>363G</t>
  </si>
  <si>
    <t>363S</t>
  </si>
  <si>
    <t>364N</t>
  </si>
  <si>
    <t>Elvheim</t>
  </si>
  <si>
    <t>364G</t>
  </si>
  <si>
    <t>364S</t>
  </si>
  <si>
    <t>365N</t>
  </si>
  <si>
    <t>365G</t>
  </si>
  <si>
    <t>365S</t>
  </si>
  <si>
    <t>366N</t>
  </si>
  <si>
    <t>366G</t>
  </si>
  <si>
    <t>366Sgammel</t>
  </si>
  <si>
    <t>Flyttet 25,3 m inn 3. juli 1964 (sign.dato)</t>
  </si>
  <si>
    <t>366S</t>
  </si>
  <si>
    <t>367Ngammel</t>
  </si>
  <si>
    <t>Flyttet 2,9 m inn 13.11.1957</t>
  </si>
  <si>
    <t>367G</t>
  </si>
  <si>
    <t>367S</t>
  </si>
  <si>
    <t>367N</t>
  </si>
  <si>
    <t>Står avstand 35,5 i protokoll 1968. Kontrollert, ikke endret 1984!</t>
  </si>
  <si>
    <t>368N</t>
  </si>
  <si>
    <t>368G</t>
  </si>
  <si>
    <t>368S</t>
  </si>
  <si>
    <t>369N</t>
  </si>
  <si>
    <t>369G</t>
  </si>
  <si>
    <t>369S</t>
  </si>
  <si>
    <t>370N</t>
  </si>
  <si>
    <t>370G</t>
  </si>
  <si>
    <t>370Sgammel</t>
  </si>
  <si>
    <t>Fjernet 14.08.1997, fare for utgraving</t>
  </si>
  <si>
    <t>370Sny</t>
  </si>
  <si>
    <t>Avstand sjekkes!</t>
  </si>
  <si>
    <t>Innmålt 14/8-1997 av Stig Sevenius, SKVadsø</t>
  </si>
  <si>
    <t>371N</t>
  </si>
  <si>
    <t>371G</t>
  </si>
  <si>
    <t>371S</t>
  </si>
  <si>
    <t>372N</t>
  </si>
  <si>
    <t>372G</t>
  </si>
  <si>
    <t>372Sgammel</t>
  </si>
  <si>
    <t>Fjernet 14.08.1997</t>
  </si>
  <si>
    <t>Stor endring, ikke i profilet?</t>
  </si>
  <si>
    <t>372Sny</t>
  </si>
  <si>
    <t>373N</t>
  </si>
  <si>
    <t>373G</t>
  </si>
  <si>
    <t>373S</t>
  </si>
  <si>
    <t>374N</t>
  </si>
  <si>
    <t>Engelskgammen</t>
  </si>
  <si>
    <t>374G</t>
  </si>
  <si>
    <t>374Sgammel</t>
  </si>
  <si>
    <t>Flyttet august 1988?</t>
  </si>
  <si>
    <t>1988?</t>
  </si>
  <si>
    <t>Flyttet 18/6-2002</t>
  </si>
  <si>
    <t>374R</t>
  </si>
  <si>
    <t>Ny stolpe 18/6-2002</t>
  </si>
  <si>
    <t>375N</t>
  </si>
  <si>
    <t>375G</t>
  </si>
  <si>
    <t>375S</t>
  </si>
  <si>
    <t>376N</t>
  </si>
  <si>
    <t>376G</t>
  </si>
  <si>
    <t>376S</t>
  </si>
  <si>
    <t>377N</t>
  </si>
  <si>
    <t>377G</t>
  </si>
  <si>
    <t>377S</t>
  </si>
  <si>
    <t>378N</t>
  </si>
  <si>
    <t>378G</t>
  </si>
  <si>
    <t>378S</t>
  </si>
  <si>
    <t>379N</t>
  </si>
  <si>
    <t>379G</t>
  </si>
  <si>
    <t>379S</t>
  </si>
  <si>
    <t>380Ngammel</t>
  </si>
  <si>
    <t>Flyttet 1984</t>
  </si>
  <si>
    <t>380G</t>
  </si>
  <si>
    <t>380S</t>
  </si>
  <si>
    <t>380N</t>
  </si>
  <si>
    <t>Ikke helt samme grensepunkt!</t>
  </si>
  <si>
    <t>381N</t>
  </si>
  <si>
    <t>381G</t>
  </si>
  <si>
    <t>381S</t>
  </si>
  <si>
    <t>382N</t>
  </si>
  <si>
    <t>382G</t>
  </si>
  <si>
    <t>382S</t>
  </si>
  <si>
    <t>383N</t>
  </si>
  <si>
    <t>383G</t>
  </si>
  <si>
    <t>383Sgammel</t>
  </si>
  <si>
    <t>Flyttet 19/7-2000</t>
  </si>
  <si>
    <t>Ikke flyttet i profilet!</t>
  </si>
  <si>
    <t>383S</t>
  </si>
  <si>
    <t>19/7-2000</t>
  </si>
  <si>
    <t>384N</t>
  </si>
  <si>
    <t>384G</t>
  </si>
  <si>
    <t>384S</t>
  </si>
  <si>
    <t>385N</t>
  </si>
  <si>
    <t>385G</t>
  </si>
  <si>
    <t>385S</t>
  </si>
  <si>
    <t>385FsbN1</t>
  </si>
  <si>
    <t>Bekk?</t>
  </si>
  <si>
    <t>385FsbN2</t>
  </si>
  <si>
    <t>386N</t>
  </si>
  <si>
    <t>386G</t>
  </si>
  <si>
    <t>386S</t>
  </si>
  <si>
    <t>387N</t>
  </si>
  <si>
    <t>387Ggammel</t>
  </si>
  <si>
    <t>Grense 1947, 36,0 m fra norsk og 38,6 m fra sovjetisk stolpe.</t>
  </si>
  <si>
    <t>387Sgammel</t>
  </si>
  <si>
    <t>Flyttet 4,1 m inn juli 1964</t>
  </si>
  <si>
    <t>387G</t>
  </si>
  <si>
    <t>Flyttet 8,6 m inn 27. juli 1972</t>
  </si>
  <si>
    <t>NB! Feil i data, oppgitt stolpeavstand er 0,4 m større enn stolpenes koordinater gir!</t>
  </si>
  <si>
    <t>Flyttet 9,4 m inn september 1981, hang ca. 1 m utenfor skrent ved befaring september 1980.</t>
  </si>
  <si>
    <t>Grensepunktet flyttet!</t>
  </si>
  <si>
    <t>Grense 1984, 55,8 m fra norsk og 18,8 m fra sovjetisk stolpe.</t>
  </si>
  <si>
    <t>387S</t>
  </si>
  <si>
    <t>Kontrollert, ikke endret 1984, men dypål/grense flyttet!</t>
  </si>
  <si>
    <t>388N</t>
  </si>
  <si>
    <t>388G</t>
  </si>
  <si>
    <t>388S</t>
  </si>
  <si>
    <t>389N</t>
  </si>
  <si>
    <t>389G</t>
  </si>
  <si>
    <t>389S</t>
  </si>
  <si>
    <t>390N</t>
  </si>
  <si>
    <t>390G</t>
  </si>
  <si>
    <t>390S</t>
  </si>
  <si>
    <t>391N</t>
  </si>
  <si>
    <t>391G</t>
  </si>
  <si>
    <t>391S</t>
  </si>
  <si>
    <t>391FsbN1</t>
  </si>
  <si>
    <t>391FsbN2</t>
  </si>
  <si>
    <t>Eggemoen skole?</t>
  </si>
  <si>
    <t>392N</t>
  </si>
  <si>
    <t>392Ggammel</t>
  </si>
  <si>
    <t>392Sgammel</t>
  </si>
  <si>
    <t>Flyttet 5,4 m inn i 1957</t>
  </si>
  <si>
    <t>Flyttet 6,5 m inn 17. juli 1969</t>
  </si>
  <si>
    <t>Flyttet 14,7 m inn september 1981, hang 1 m utenfor skrenten ved befaring september 1980!</t>
  </si>
  <si>
    <t>Flyttet 17,5 m inn i 1984</t>
  </si>
  <si>
    <t>392G</t>
  </si>
  <si>
    <t>Grense 1984, 34,3 m fra norsk og 64,8 m fra sovjetisk stolpe.</t>
  </si>
  <si>
    <t>392S</t>
  </si>
  <si>
    <t>393N</t>
  </si>
  <si>
    <t>393Ggammel</t>
  </si>
  <si>
    <t>393S</t>
  </si>
  <si>
    <t>393G</t>
  </si>
  <si>
    <t>Grensepunktet omdefinert!</t>
  </si>
  <si>
    <t>Grense 1984, 84,4 m fra norsk og 74,2 m fra sovjetisk stolpe.</t>
  </si>
  <si>
    <t>394N</t>
  </si>
  <si>
    <t>394G</t>
  </si>
  <si>
    <t>394S</t>
  </si>
  <si>
    <t>395N</t>
  </si>
  <si>
    <t>2534 IV</t>
  </si>
  <si>
    <t>395G</t>
  </si>
  <si>
    <t>395S</t>
  </si>
  <si>
    <t>396N</t>
  </si>
  <si>
    <t>396G</t>
  </si>
  <si>
    <t>396S</t>
  </si>
  <si>
    <t>397N</t>
  </si>
  <si>
    <t>397G</t>
  </si>
  <si>
    <t>397S</t>
  </si>
  <si>
    <t>398N</t>
  </si>
  <si>
    <t>398G</t>
  </si>
  <si>
    <t>398S</t>
  </si>
  <si>
    <t>399N</t>
  </si>
  <si>
    <t>399G</t>
  </si>
  <si>
    <t>399S</t>
  </si>
  <si>
    <t>Savipurontieva</t>
  </si>
  <si>
    <t>400N</t>
  </si>
  <si>
    <t>Stod 350 avstand!</t>
  </si>
  <si>
    <t>400Ggammel</t>
  </si>
  <si>
    <t>400Sgammel</t>
  </si>
  <si>
    <t>Flyttet 12,3 m 3/7-1964!</t>
  </si>
  <si>
    <t>400S</t>
  </si>
  <si>
    <t>Kontrollert, ikke endret 1984! Stod 350 avstand!</t>
  </si>
  <si>
    <t>400G</t>
  </si>
  <si>
    <t>Grense 1984, 35,0 m fra norsk og 38,0 m fra sovjetisk stolpe.</t>
  </si>
  <si>
    <t>Kontrollert, ikke endret 1984! Stod 380 avstand!</t>
  </si>
  <si>
    <t>401N</t>
  </si>
  <si>
    <t>401G</t>
  </si>
  <si>
    <t>401S</t>
  </si>
  <si>
    <t>402N</t>
  </si>
  <si>
    <t>402G</t>
  </si>
  <si>
    <t>402S</t>
  </si>
  <si>
    <t>403N</t>
  </si>
  <si>
    <t>403G</t>
  </si>
  <si>
    <t>403S</t>
  </si>
  <si>
    <t>404N</t>
  </si>
  <si>
    <t>Finngamneset</t>
  </si>
  <si>
    <t>404Ggammel</t>
  </si>
  <si>
    <t>404S</t>
  </si>
  <si>
    <t>Vuoremi</t>
  </si>
  <si>
    <t>Kontrollert, ikke endret 1963,1984!</t>
  </si>
  <si>
    <t>404G</t>
  </si>
  <si>
    <t>Grense 1984, 47,2 m fra norsk og 72,4 m fra sovjetisk stolpe.</t>
  </si>
  <si>
    <t>405N</t>
  </si>
  <si>
    <t>405G</t>
  </si>
  <si>
    <t>405Sgammel</t>
  </si>
  <si>
    <t>Flyttet 11,4 m 3/7-1964!</t>
  </si>
  <si>
    <t>Flyttet 19/7-2000, kontrollert 1984!</t>
  </si>
  <si>
    <t>Flyttet noe ut av profilet?!</t>
  </si>
  <si>
    <t>Gamle koordinater på grensepunkt beholdt!</t>
  </si>
  <si>
    <t>405S</t>
  </si>
  <si>
    <t>Ny!</t>
  </si>
  <si>
    <t>406N</t>
  </si>
  <si>
    <t>406G</t>
  </si>
  <si>
    <t>406S</t>
  </si>
  <si>
    <t>407N</t>
  </si>
  <si>
    <t>407G</t>
  </si>
  <si>
    <t>407Sgammel</t>
  </si>
  <si>
    <t>407FsbN</t>
  </si>
  <si>
    <t>Flyttet ut av profilet?</t>
  </si>
  <si>
    <t>407S</t>
  </si>
  <si>
    <t>408N</t>
  </si>
  <si>
    <t>408Ggammel</t>
  </si>
  <si>
    <t>Grense 1947, 272,8 m fra norsk og 79,7 m fra sovjetisk stolpe.</t>
  </si>
  <si>
    <t>408S</t>
  </si>
  <si>
    <t>408FsbN1</t>
  </si>
  <si>
    <t>Sikringspunkt norsk</t>
  </si>
  <si>
    <t>Hushjørne?</t>
  </si>
  <si>
    <t>408FsbN2</t>
  </si>
  <si>
    <t>Gamme/bu?</t>
  </si>
  <si>
    <t>408G</t>
  </si>
  <si>
    <t>Grense 1984, 278,0 m fra norsk og 74,5 m fra sovjetisk stolpe.</t>
  </si>
  <si>
    <t>409N</t>
  </si>
  <si>
    <t>409G</t>
  </si>
  <si>
    <t>409S</t>
  </si>
  <si>
    <t>410N</t>
  </si>
  <si>
    <t>410G</t>
  </si>
  <si>
    <t>410S</t>
  </si>
  <si>
    <t>411N</t>
  </si>
  <si>
    <t>Stranda</t>
  </si>
  <si>
    <t>411G</t>
  </si>
  <si>
    <t>411S</t>
  </si>
  <si>
    <t>På høyre bredd nær toppen av knaus 9,6 m nordvest for røys med gammelt nr. 363 satt opp 1826.</t>
  </si>
  <si>
    <t>412N</t>
  </si>
  <si>
    <t>Jord, sand</t>
  </si>
  <si>
    <t>412G</t>
  </si>
  <si>
    <t>NB! Feil i data, oppgitt stolpeavstand er 0,7 m mindre enn stolpenes koordinater gir!</t>
  </si>
  <si>
    <t>412S</t>
  </si>
  <si>
    <t>På høyre bredd ved elvas munning 13 m fra nordspissen av bratt fjellnes.</t>
  </si>
  <si>
    <t>412FsbN1</t>
  </si>
  <si>
    <t>Gjerde?</t>
  </si>
  <si>
    <t>412FsbN2</t>
  </si>
  <si>
    <t>OVM</t>
  </si>
  <si>
    <t>413søndre</t>
  </si>
  <si>
    <t>Tremerke på betongfundament på sandbanke ved foten av østskråningen av sletta Stranda ved Joakobselvs (Voriemas) munning.</t>
  </si>
  <si>
    <t>Bakre</t>
  </si>
  <si>
    <t>413nordre</t>
  </si>
  <si>
    <t>Forreste</t>
  </si>
  <si>
    <t>413F</t>
  </si>
  <si>
    <t>Definert som skjæringspunktet mellom linjen gjennom overettmerkene for 413 og rettlinjen mellom den sovjetiske grenstestolpe 412 og jernstang på norsk skjær, omtrent midt mellom disse sistnevnte punkter.</t>
  </si>
  <si>
    <t>J</t>
  </si>
  <si>
    <t>413J</t>
  </si>
  <si>
    <t>Norsk skjær</t>
  </si>
  <si>
    <t>Jernstang på norsk skjær</t>
  </si>
  <si>
    <t>414søndre</t>
  </si>
  <si>
    <t>Tremerke festet på fjell med bolter på den sovjetiske bredd ved Joakobselvs (Voriemas) munning.</t>
  </si>
  <si>
    <t>Bakerste</t>
  </si>
  <si>
    <t>414nordre</t>
  </si>
  <si>
    <t>414F</t>
  </si>
  <si>
    <t>Definert som skjæringspunktet mellom linjen gjennom overettmerkene for 413 og 414</t>
  </si>
  <si>
    <t>415sydvestre</t>
  </si>
  <si>
    <t>Tremerke på fjell festet med bolter og avstivet med barduner på sletta Stranda nordvest for Kong Oscar II's kapell og vest for Jakobselvs (Voriemas) munning.</t>
  </si>
  <si>
    <t>415nordøstre</t>
  </si>
  <si>
    <t>Tremerke på betongfundament i sanden på sletta Stranda nordvest for Kong Oscar II's kapell og vest for Jakobselvs (Voriemas) munning.</t>
  </si>
  <si>
    <t>Bøyestake</t>
  </si>
  <si>
    <t>415F</t>
  </si>
  <si>
    <t xml:space="preserve">Grm415/NM01(Gp1) Bøyestake nord for Jakobselvs (Voriemas) munning, forankret i moring på 17 m dyp. </t>
  </si>
  <si>
    <t>Grenseprotokoll,Grunnlinje</t>
  </si>
  <si>
    <t>Rr363</t>
  </si>
  <si>
    <t>1846?</t>
  </si>
  <si>
    <t>Ø05T0018</t>
  </si>
  <si>
    <t>Grense Jakobselv</t>
  </si>
  <si>
    <t>Står på russisk side ved Jakobselvas munning</t>
  </si>
  <si>
    <t>Koordinater for trigonometriske punkter i Pulkova-systemet av 1932 (Bessel-ellipsoiden), UTM-SONE 36</t>
  </si>
  <si>
    <t>Grunnlag grunnriss:</t>
  </si>
  <si>
    <t>Beregningene II/488 Grense-Jokobselv og II/534 Pasvik omregnet til samme grunnlag vinteren 1947</t>
  </si>
  <si>
    <t>Utgangsside: Ørentoppen-Brasfjell hentet fra beregning II/534</t>
  </si>
  <si>
    <t>Grunnlag høyde:</t>
  </si>
  <si>
    <t>Trigonometriske verdier fra beregning II/578A</t>
  </si>
  <si>
    <t>Høydereferanse:</t>
  </si>
  <si>
    <t>Fot jernbolt/topp røys</t>
  </si>
  <si>
    <t>Transformasjon:</t>
  </si>
  <si>
    <t>Fra norske rettvinklede koordinater i akse VIII til russiske Pulkowa-systems stripe 6, 33 grader øst Greenwich</t>
  </si>
  <si>
    <t>Utført av:</t>
  </si>
  <si>
    <t>Transf.: SSSR i Moskva; beregning: Gunnar Jelstrup NGO 1947</t>
  </si>
  <si>
    <t>Enhet:</t>
  </si>
  <si>
    <t>meter med 1 desimal</t>
  </si>
  <si>
    <t>Trond Espelund, Grensekontoret</t>
  </si>
  <si>
    <t>Punktnummer</t>
  </si>
  <si>
    <t>Punktnavn</t>
  </si>
  <si>
    <t>X</t>
  </si>
  <si>
    <t>Y</t>
  </si>
  <si>
    <t>H</t>
  </si>
  <si>
    <t>Markering</t>
  </si>
  <si>
    <t>Differanser PA-Pulkowa</t>
  </si>
  <si>
    <t>Sentrum</t>
  </si>
  <si>
    <t>Bolt-</t>
  </si>
  <si>
    <t>Signal-</t>
  </si>
  <si>
    <t>Merknad3</t>
  </si>
  <si>
    <t>Merknad4</t>
  </si>
  <si>
    <t>Grenseberegning</t>
  </si>
  <si>
    <t>Kart</t>
  </si>
  <si>
    <t>Pulkowa ED50</t>
  </si>
  <si>
    <t>Gr.ber.</t>
  </si>
  <si>
    <t>UTM euref89</t>
  </si>
  <si>
    <t>PA</t>
  </si>
  <si>
    <t>dN</t>
  </si>
  <si>
    <t>dE</t>
  </si>
  <si>
    <t>dH</t>
  </si>
  <si>
    <t>type</t>
  </si>
  <si>
    <t>Æ06T0007</t>
  </si>
  <si>
    <t>Brennsfjell/Brandsfjell N</t>
  </si>
  <si>
    <t>T.BOLT</t>
  </si>
  <si>
    <t>Fotsignal</t>
  </si>
  <si>
    <t>Jernbolt i fjell</t>
  </si>
  <si>
    <t>Gammelt punkt</t>
  </si>
  <si>
    <t>Æ06T0011</t>
  </si>
  <si>
    <t>Brennsfjell S</t>
  </si>
  <si>
    <t>Æ06T0014</t>
  </si>
  <si>
    <t>Harefossfjell</t>
  </si>
  <si>
    <t>Jernbolt</t>
  </si>
  <si>
    <t>Æ06T0024</t>
  </si>
  <si>
    <t>Fiskevann høyde S</t>
  </si>
  <si>
    <t>Roajevarre</t>
  </si>
  <si>
    <t>F.BOLT</t>
  </si>
  <si>
    <t>Æ06T0029</t>
  </si>
  <si>
    <t>Korsmyrfjell</t>
  </si>
  <si>
    <t>Æ06T0036</t>
  </si>
  <si>
    <t>Neverskrukkhøiden</t>
  </si>
  <si>
    <t>Æ06T0055</t>
  </si>
  <si>
    <t>Bjørnehovud/Sukkerveitoppen</t>
  </si>
  <si>
    <t>Ø05T0001</t>
  </si>
  <si>
    <t>Bjørnhaugan</t>
  </si>
  <si>
    <t>Stripe 9</t>
  </si>
  <si>
    <t>Ø05T0002</t>
  </si>
  <si>
    <t>Bjørnskarfjell</t>
  </si>
  <si>
    <t>Ø05T0004</t>
  </si>
  <si>
    <t>Flomviddeklumpen Varde</t>
  </si>
  <si>
    <t>F.VARDE</t>
  </si>
  <si>
    <t>Varde</t>
  </si>
  <si>
    <t>Ikke restaurert</t>
  </si>
  <si>
    <t>Stripe 8</t>
  </si>
  <si>
    <t>Ø05T0005</t>
  </si>
  <si>
    <t>Garsjøfjell</t>
  </si>
  <si>
    <t>Stripe 8, 9</t>
  </si>
  <si>
    <t>Ø05T0007</t>
  </si>
  <si>
    <t>Gråkal I (V)</t>
  </si>
  <si>
    <t>Russisk</t>
  </si>
  <si>
    <t>Ø05T0008</t>
  </si>
  <si>
    <t>Gråkal II</t>
  </si>
  <si>
    <t>Kors i varde</t>
  </si>
  <si>
    <t>Ø05T0011</t>
  </si>
  <si>
    <t>Holmsjøfjell N</t>
  </si>
  <si>
    <t>Ø05T0017</t>
  </si>
  <si>
    <t>Kirkefjell</t>
  </si>
  <si>
    <t>Ø05T0020</t>
  </si>
  <si>
    <t>Kobbholmen</t>
  </si>
  <si>
    <t>Ø05T0024</t>
  </si>
  <si>
    <t>Lapphavnodden</t>
  </si>
  <si>
    <t>Pyramide</t>
  </si>
  <si>
    <t>Fagverk</t>
  </si>
  <si>
    <t>Ø05T0025</t>
  </si>
  <si>
    <t>Lillafjellet</t>
  </si>
  <si>
    <t>Ø05T0026</t>
  </si>
  <si>
    <t>Majavarre</t>
  </si>
  <si>
    <t>Ø05T0028</t>
  </si>
  <si>
    <t>Kong Oscar II's kapell</t>
  </si>
  <si>
    <t>M.KORS</t>
  </si>
  <si>
    <t>Midt kors</t>
  </si>
  <si>
    <t>Kirkespir</t>
  </si>
  <si>
    <t>Ø05T0028-1</t>
  </si>
  <si>
    <t>Grændsemerke 1896</t>
  </si>
  <si>
    <t>Borhull</t>
  </si>
  <si>
    <t>Ø05T0031</t>
  </si>
  <si>
    <t>Reinsjøfjell</t>
  </si>
  <si>
    <t>Tårn</t>
  </si>
  <si>
    <t>Ø05T0035</t>
  </si>
  <si>
    <t>Sjømerke I</t>
  </si>
  <si>
    <t>T.STAKE</t>
  </si>
  <si>
    <t>Stake</t>
  </si>
  <si>
    <t>I sjøen</t>
  </si>
  <si>
    <t>Ø05T0037</t>
  </si>
  <si>
    <t>Stolbova (N)</t>
  </si>
  <si>
    <t>Ø05T0038</t>
  </si>
  <si>
    <t>Stolbova Varde (S)</t>
  </si>
  <si>
    <t>Konisk</t>
  </si>
  <si>
    <t>Ø05T0039</t>
  </si>
  <si>
    <t>Storkobnes</t>
  </si>
  <si>
    <t>m/bolt, d=1,5m</t>
  </si>
  <si>
    <t>Ø05T0040</t>
  </si>
  <si>
    <t>Sydfjell</t>
  </si>
  <si>
    <t>Stripe 4</t>
  </si>
  <si>
    <t>Ø05T0041</t>
  </si>
  <si>
    <t>Vakttårn Bolt</t>
  </si>
  <si>
    <t>Ø05T0041-1</t>
  </si>
  <si>
    <t>Vakttårn</t>
  </si>
  <si>
    <t>Ø05T0043</t>
  </si>
  <si>
    <t>Djupholneset Ø</t>
  </si>
  <si>
    <t>Ø05T0044</t>
  </si>
  <si>
    <t>Engelskgammen N</t>
  </si>
  <si>
    <t>Ø06T0003</t>
  </si>
  <si>
    <t>Aukinvarre/Haukfjell</t>
  </si>
  <si>
    <t>Stripe 6A</t>
  </si>
  <si>
    <t>Ø06T0005</t>
  </si>
  <si>
    <t>Grenserøys N362</t>
  </si>
  <si>
    <t>F.RØYS</t>
  </si>
  <si>
    <t>Kart 14</t>
  </si>
  <si>
    <t>Ø06T0007</t>
  </si>
  <si>
    <t>Hårvassfjell N</t>
  </si>
  <si>
    <t>Ø06T0008</t>
  </si>
  <si>
    <t>Hårvassfjell S</t>
  </si>
  <si>
    <t>Stripe 5</t>
  </si>
  <si>
    <t>Ø06T0009</t>
  </si>
  <si>
    <t>Jækælæpæ</t>
  </si>
  <si>
    <t>Stripe 7</t>
  </si>
  <si>
    <t>Ø06T0010</t>
  </si>
  <si>
    <t>Kivitunturi</t>
  </si>
  <si>
    <t>Finsk?</t>
  </si>
  <si>
    <t>Ø06T0011</t>
  </si>
  <si>
    <t>Klovsteinfjell</t>
  </si>
  <si>
    <t>Ø06T0012</t>
  </si>
  <si>
    <t>Langvann</t>
  </si>
  <si>
    <t>Ø06T0013</t>
  </si>
  <si>
    <t>Langvassfjell</t>
  </si>
  <si>
    <t>Stripe 7, 8</t>
  </si>
  <si>
    <t>Ø06T0014</t>
  </si>
  <si>
    <t>Vardehaug/Mellemrøis Pigevann</t>
  </si>
  <si>
    <t>Ø06T0016</t>
  </si>
  <si>
    <t>Midtfjell I</t>
  </si>
  <si>
    <t>Ø06T0017</t>
  </si>
  <si>
    <t>Mygghaugen</t>
  </si>
  <si>
    <t>Cu-bolt i stein!</t>
  </si>
  <si>
    <t>Ø06T0018</t>
  </si>
  <si>
    <t>Maatunturi</t>
  </si>
  <si>
    <t>Bardunsignal</t>
  </si>
  <si>
    <t>Ø06T0019</t>
  </si>
  <si>
    <t>Palokæmpæ</t>
  </si>
  <si>
    <t>Stripe 6A, 7</t>
  </si>
  <si>
    <t>Ø06T0020</t>
  </si>
  <si>
    <t>Sandvassfjell</t>
  </si>
  <si>
    <t>Ø06T0021</t>
  </si>
  <si>
    <t>Saukonselkæ</t>
  </si>
  <si>
    <t>Ø06T0024</t>
  </si>
  <si>
    <t>Skogsgammen</t>
  </si>
  <si>
    <t>Ø06T0025</t>
  </si>
  <si>
    <t>Storslåttfjell V</t>
  </si>
  <si>
    <t>Ø06T0029</t>
  </si>
  <si>
    <t>Tardenoaivve</t>
  </si>
  <si>
    <t>Ø06T0032</t>
  </si>
  <si>
    <t>Vuoremijærvi/Jakobsvann</t>
  </si>
  <si>
    <t>Ø06T0035</t>
  </si>
  <si>
    <t>Ø06T0036</t>
  </si>
  <si>
    <t>Langvann ØII</t>
  </si>
  <si>
    <t>T.RØYS</t>
  </si>
  <si>
    <t>Grenserøys 239</t>
  </si>
  <si>
    <t>Ø06T0038</t>
  </si>
  <si>
    <t>Holmsjøfjell SII</t>
  </si>
  <si>
    <t>Ø06T0040</t>
  </si>
  <si>
    <t>Isovuori</t>
  </si>
  <si>
    <t>Stripe 7, finsk høyde</t>
  </si>
  <si>
    <t>Ø06T0041</t>
  </si>
  <si>
    <t>Korpfjell</t>
  </si>
  <si>
    <t>Ø06T0042</t>
  </si>
  <si>
    <t>Korpfjell SV</t>
  </si>
  <si>
    <t>Ø06T0043</t>
  </si>
  <si>
    <t>Midtfjell II</t>
  </si>
  <si>
    <t>Ø06T0045</t>
  </si>
  <si>
    <t>Rajajærvi S</t>
  </si>
  <si>
    <t>Ø06T0047?</t>
  </si>
  <si>
    <t>Viksjøfjell Varde</t>
  </si>
  <si>
    <t>Ø06T0048</t>
  </si>
  <si>
    <t>Vohtasjærvi Ø</t>
  </si>
  <si>
    <t>Russisk Varde S N362</t>
  </si>
  <si>
    <t>Spiss</t>
  </si>
  <si>
    <t>Brennsfjell SII</t>
  </si>
  <si>
    <t>4-kantet hode</t>
  </si>
  <si>
    <t>Nordgård</t>
  </si>
  <si>
    <t>Jækælæpæ SV</t>
  </si>
  <si>
    <t>Kart 15</t>
  </si>
  <si>
    <t>Laserjærvi S</t>
  </si>
  <si>
    <t>Øst Holmfoss</t>
  </si>
  <si>
    <t>Toppsignal</t>
  </si>
  <si>
    <t>I furu</t>
  </si>
  <si>
    <t>Fra furu: 4,20 m til jernbolt i nø, og 6,17 m til kryss i stein i sø</t>
  </si>
  <si>
    <t>Brennsfjell N</t>
  </si>
  <si>
    <t>Grenserøys V N362</t>
  </si>
  <si>
    <t>Vuoremijærvi S</t>
  </si>
  <si>
    <t>Mellomrøys Ø Grensefjell</t>
  </si>
  <si>
    <t>Kuivajærvi N</t>
  </si>
  <si>
    <t>Fra signal: 7,0 m til kryss i fjellet i nord(syd?), 3,34 m til bolt(borhull?) i øst</t>
  </si>
  <si>
    <t>Holmfoss</t>
  </si>
  <si>
    <t>Jernbolt i stor stein</t>
  </si>
  <si>
    <t>Aukinvarre/Haukfjell SV</t>
  </si>
  <si>
    <t>I bjerketre</t>
  </si>
  <si>
    <t>Stripe 6A, borhull i stein 6,75 m i sø</t>
  </si>
  <si>
    <t>Russisk Tårn S</t>
  </si>
  <si>
    <t>4-kantet</t>
  </si>
  <si>
    <t>Aukinvarre/Haukfjell S</t>
  </si>
  <si>
    <t>Mellemrøys S Midtfjell</t>
  </si>
  <si>
    <t>Grenserøys S N361</t>
  </si>
  <si>
    <t>Grenserøys N361</t>
  </si>
  <si>
    <t>Stang over røys</t>
  </si>
  <si>
    <t>Mellemrøys S Aukinvarre/Haukfjell</t>
  </si>
  <si>
    <t>Stang med flagg over røys, sh t.røys=2 m</t>
  </si>
  <si>
    <t>Nordmo</t>
  </si>
  <si>
    <t>På bunkers, høyde = 1,6 m</t>
  </si>
  <si>
    <t>Mellemrøys SV Aukinvarre</t>
  </si>
  <si>
    <t>Vuoremijærvi V</t>
  </si>
  <si>
    <t>Vuoremijærvi Holme</t>
  </si>
  <si>
    <t>Louhikkjærvi N</t>
  </si>
  <si>
    <t>Tølleviniemi</t>
  </si>
  <si>
    <t>Fra signal: 2,15 m til jernbolt i berg i øst</t>
  </si>
  <si>
    <t>Hundvatn N (Brekkrøys)</t>
  </si>
  <si>
    <t>Stripe 5, sh topp flagg=8,09</t>
  </si>
  <si>
    <t>Hundvatn NV</t>
  </si>
  <si>
    <t>Russisk Tårn</t>
  </si>
  <si>
    <t>Snauskallen</t>
  </si>
  <si>
    <t>Langvann S</t>
  </si>
  <si>
    <t>Hårvassfjell S Røys</t>
  </si>
  <si>
    <t>Ellenholmen Ø</t>
  </si>
  <si>
    <t>I tørrfuru</t>
  </si>
  <si>
    <t>Fra furu: 5,0 m til jernbolt i ønø, og 6,9 m til kors i stor stein i n</t>
  </si>
  <si>
    <t>Ellenholmen</t>
  </si>
  <si>
    <t>Russisk Tårn N</t>
  </si>
  <si>
    <t>Koparvikneset/Koppervikneset</t>
  </si>
  <si>
    <t>Over jernbolt i berg</t>
  </si>
  <si>
    <t>sh=4,35?</t>
  </si>
  <si>
    <t>Langvann V</t>
  </si>
  <si>
    <t>Fjellfrossneset</t>
  </si>
  <si>
    <t>Fjellrakkhøyden</t>
  </si>
  <si>
    <t>Kivitunturi V</t>
  </si>
  <si>
    <t>Jorofinevara</t>
  </si>
  <si>
    <t>Ingen bolt</t>
  </si>
  <si>
    <t>Koparvikfjell</t>
  </si>
  <si>
    <t>Kart 10</t>
  </si>
  <si>
    <t>Kristenneset S</t>
  </si>
  <si>
    <t>Rajajærvi N</t>
  </si>
  <si>
    <t>Kristenneset</t>
  </si>
  <si>
    <t>Flagg 2,60 m over topp kors</t>
  </si>
  <si>
    <t>Trollvann</t>
  </si>
  <si>
    <t>Røys ved Hårvassfjell</t>
  </si>
  <si>
    <t>Over røys</t>
  </si>
  <si>
    <t>Langvassfjell N</t>
  </si>
  <si>
    <t>Serdijærvi S</t>
  </si>
  <si>
    <t>Kivitunturi N</t>
  </si>
  <si>
    <t>Abborvasshøyden N</t>
  </si>
  <si>
    <t>Storholmen</t>
  </si>
  <si>
    <t>Kjosen</t>
  </si>
  <si>
    <t>Hevospatha</t>
  </si>
  <si>
    <t>Lasarus</t>
  </si>
  <si>
    <t>Serdijærvi V</t>
  </si>
  <si>
    <t>Lasarus Ø</t>
  </si>
  <si>
    <t>Harefoss V</t>
  </si>
  <si>
    <t>Harefoss</t>
  </si>
  <si>
    <t>Like ved fossen</t>
  </si>
  <si>
    <t>Russisk Varde</t>
  </si>
  <si>
    <t>Noe uregelmessig form</t>
  </si>
  <si>
    <t>Serdijærvi N/Mosefjell</t>
  </si>
  <si>
    <t>Grensestolpe 048N (Nr.355)</t>
  </si>
  <si>
    <t>Stolpe</t>
  </si>
  <si>
    <t>Fot grensestolpe, norsk</t>
  </si>
  <si>
    <t>Klovsteinfjell Ø</t>
  </si>
  <si>
    <t>Klovsteinfjell V</t>
  </si>
  <si>
    <t>Boddiholmen</t>
  </si>
  <si>
    <t>Ingen bolt da sandbanke</t>
  </si>
  <si>
    <t>Mosetjørn Ø</t>
  </si>
  <si>
    <t>Midtvassfjell</t>
  </si>
  <si>
    <t>Borhull i centrum</t>
  </si>
  <si>
    <t>Storslåttfjell Varde</t>
  </si>
  <si>
    <t>Diam. =1,60 m</t>
  </si>
  <si>
    <t>Sandvasselv Ø</t>
  </si>
  <si>
    <t>Sandvasselv</t>
  </si>
  <si>
    <t>Langevann S</t>
  </si>
  <si>
    <t>Langvann ØIII</t>
  </si>
  <si>
    <t>Langvann ØI</t>
  </si>
  <si>
    <t>Skoltefossnakken</t>
  </si>
  <si>
    <t>Grenserøys N357</t>
  </si>
  <si>
    <t>Middagshaugen</t>
  </si>
  <si>
    <t>Pigevann Ø</t>
  </si>
  <si>
    <t>Mellemrøis Pigevann Varde</t>
  </si>
  <si>
    <t>Stripe 4, a=5,35 m, y=316,93g til Storslåttfjell V.</t>
  </si>
  <si>
    <t>Pigevann S</t>
  </si>
  <si>
    <t>Pigevann V</t>
  </si>
  <si>
    <t>Stod: S.!</t>
  </si>
  <si>
    <t>Grenserøys N358</t>
  </si>
  <si>
    <t>I grenserøis</t>
  </si>
  <si>
    <t>Pigevann Odde</t>
  </si>
  <si>
    <t>Djupholneset</t>
  </si>
  <si>
    <t>Vardehaug N359</t>
  </si>
  <si>
    <t>Grenserøis</t>
  </si>
  <si>
    <t>Stake og kost i toppen</t>
  </si>
  <si>
    <t>Russefjell N360</t>
  </si>
  <si>
    <t>Pigevann N</t>
  </si>
  <si>
    <t>Engelskgammen II</t>
  </si>
  <si>
    <t>Storsteinneset</t>
  </si>
  <si>
    <t>Russebjørnhaugen V</t>
  </si>
  <si>
    <t>Garsjøfjell N</t>
  </si>
  <si>
    <t>Russebjørnhaugen Ø</t>
  </si>
  <si>
    <t>Russebjørnhaugen</t>
  </si>
  <si>
    <t>Storneset</t>
  </si>
  <si>
    <t>Brekkan Ø</t>
  </si>
  <si>
    <t>Brekkan N</t>
  </si>
  <si>
    <t>Saviojautiovi V</t>
  </si>
  <si>
    <t>Saviojautiovi</t>
  </si>
  <si>
    <t>413overettmerke S</t>
  </si>
  <si>
    <t>414overettmerke S</t>
  </si>
  <si>
    <t>414overettmerke N</t>
  </si>
  <si>
    <t>413overettmerke N</t>
  </si>
  <si>
    <t>Grenserøys N363</t>
  </si>
  <si>
    <t>Kiilamuotanniemi</t>
  </si>
  <si>
    <t>Røys med stang</t>
  </si>
  <si>
    <t>h=19,8?</t>
  </si>
  <si>
    <t>Stripe 9, gammel signalhøyde</t>
  </si>
  <si>
    <t>415overettmerke S</t>
  </si>
  <si>
    <t>Sjømerke II</t>
  </si>
  <si>
    <t>415overettmerke N</t>
  </si>
  <si>
    <t>Æ06T0004</t>
  </si>
  <si>
    <t>Bjørnesundshøiden</t>
  </si>
  <si>
    <t>Æ06T0027</t>
  </si>
  <si>
    <t>Kirkåshøiden</t>
  </si>
  <si>
    <t>Ø06T0026</t>
  </si>
  <si>
    <t>Storslåttfjell Ø (Rundhompen)</t>
  </si>
  <si>
    <t>Trangsundneset</t>
  </si>
  <si>
    <t>Jernbolt i jordfast stein</t>
  </si>
  <si>
    <t>Z07T0018?</t>
  </si>
  <si>
    <t>Krokfjellet</t>
  </si>
  <si>
    <t>Krokfjell</t>
  </si>
  <si>
    <t>Kart 1</t>
  </si>
  <si>
    <t>Z07T0019</t>
  </si>
  <si>
    <t>Punkt 227</t>
  </si>
  <si>
    <t>Toppåsen</t>
  </si>
  <si>
    <t>Kart 3</t>
  </si>
  <si>
    <t>Riksrøys Nr000F</t>
  </si>
  <si>
    <t>Treriksrøysa Fi-No-Ru</t>
  </si>
  <si>
    <t>Æ06T0001</t>
  </si>
  <si>
    <t>Gutvatn</t>
  </si>
  <si>
    <t>Andvand, os/Fugleneset</t>
  </si>
  <si>
    <t>Kart 7</t>
  </si>
  <si>
    <t>Æ06T0010</t>
  </si>
  <si>
    <t>Brennfjell</t>
  </si>
  <si>
    <t>Brendfjell N</t>
  </si>
  <si>
    <t>Kart 9</t>
  </si>
  <si>
    <t>Æ06T0018</t>
  </si>
  <si>
    <t>Elvenes, høyde SV</t>
  </si>
  <si>
    <t>Høyde 64</t>
  </si>
  <si>
    <t>Kart 8</t>
  </si>
  <si>
    <t>Fiskevatn S</t>
  </si>
  <si>
    <t>Høyde s. Fiskevatn</t>
  </si>
  <si>
    <t>Æ06T0047</t>
  </si>
  <si>
    <t>Skogen</t>
  </si>
  <si>
    <t>Skogsøya</t>
  </si>
  <si>
    <t>T.KORS</t>
  </si>
  <si>
    <t>Æ06T0056</t>
  </si>
  <si>
    <t>Svanvik kapell</t>
  </si>
  <si>
    <t>M.KULE</t>
  </si>
  <si>
    <t>Spir</t>
  </si>
  <si>
    <t>Æ06T0061-1</t>
  </si>
  <si>
    <t>Bjørnneset grensestolpe</t>
  </si>
  <si>
    <t>T.STOLPE</t>
  </si>
  <si>
    <t>Æ07T0002</t>
  </si>
  <si>
    <t>Kalkupææ</t>
  </si>
  <si>
    <t>Kart 5</t>
  </si>
  <si>
    <t>Æ07T0006</t>
  </si>
  <si>
    <t>Kaskama</t>
  </si>
  <si>
    <t>M.SIGNAL</t>
  </si>
  <si>
    <t>Æ07T0007</t>
  </si>
  <si>
    <t>Kurooaive</t>
  </si>
  <si>
    <t>Kart 4</t>
  </si>
  <si>
    <t>Æ07T0008-5</t>
  </si>
  <si>
    <t>Noatun grensemerke</t>
  </si>
  <si>
    <t>Gr.m.</t>
  </si>
  <si>
    <t>Ahmavaara</t>
  </si>
  <si>
    <t>Cævessuolo</t>
  </si>
  <si>
    <t>Eroavpartsj I</t>
  </si>
  <si>
    <t>Eroavpartsj II</t>
  </si>
  <si>
    <t>Hangaslahdenvaara</t>
  </si>
  <si>
    <t>Harjunvaara</t>
  </si>
  <si>
    <t>Høhenjærven/Majatalo</t>
  </si>
  <si>
    <t>Like øst for grm 045S</t>
  </si>
  <si>
    <t>Imelnitsjroav</t>
  </si>
  <si>
    <t>Kalkooaivi</t>
  </si>
  <si>
    <t>Katalampolo V (460)</t>
  </si>
  <si>
    <t>Katalampolo Ø (461)</t>
  </si>
  <si>
    <t>Kart 6</t>
  </si>
  <si>
    <t>Krokvikhøyden (76)</t>
  </si>
  <si>
    <t>Menikanjanka</t>
  </si>
  <si>
    <t>Mersjarinvaara</t>
  </si>
  <si>
    <t>Orsjooaivi</t>
  </si>
  <si>
    <t>Pitkajærvi</t>
  </si>
  <si>
    <t>Punkt 204</t>
  </si>
  <si>
    <t>Kart 2</t>
  </si>
  <si>
    <t>Punkt 208</t>
  </si>
  <si>
    <t>Punkt 223</t>
  </si>
  <si>
    <t>Punkt 224</t>
  </si>
  <si>
    <t>Punkt 225</t>
  </si>
  <si>
    <t>Punkt 226</t>
  </si>
  <si>
    <t>Punkt 228</t>
  </si>
  <si>
    <t>Punkt 299</t>
  </si>
  <si>
    <t>Punkt 313</t>
  </si>
  <si>
    <t>Punkt 351</t>
  </si>
  <si>
    <t>Punkt 361</t>
  </si>
  <si>
    <t>Punkt 411</t>
  </si>
  <si>
    <t>Punkt 432</t>
  </si>
  <si>
    <t>Punkt 442</t>
  </si>
  <si>
    <t>Punkt 443</t>
  </si>
  <si>
    <t>Punkt 454</t>
  </si>
  <si>
    <t>Punkt 458</t>
  </si>
  <si>
    <t>Punkt 462</t>
  </si>
  <si>
    <t>Punkt 463</t>
  </si>
  <si>
    <t>Punkt 501</t>
  </si>
  <si>
    <t>Punkt 502</t>
  </si>
  <si>
    <t>Punkt 503</t>
  </si>
  <si>
    <t>Punkt 504</t>
  </si>
  <si>
    <t>Punkt 505</t>
  </si>
  <si>
    <t>Punkt 506</t>
  </si>
  <si>
    <t>Punkt 507</t>
  </si>
  <si>
    <t>Punkt 508</t>
  </si>
  <si>
    <t>Punkt 509</t>
  </si>
  <si>
    <t>Punkt 510</t>
  </si>
  <si>
    <t>Punkt 511</t>
  </si>
  <si>
    <t>Punkt 512</t>
  </si>
  <si>
    <t>Punkt 605</t>
  </si>
  <si>
    <t>Punkt 616</t>
  </si>
  <si>
    <t>Punkt 632</t>
  </si>
  <si>
    <t>Punkt 633</t>
  </si>
  <si>
    <t>Punkt 692</t>
  </si>
  <si>
    <t>Punkt 695</t>
  </si>
  <si>
    <t>Punkt 696</t>
  </si>
  <si>
    <t>Punkt 697</t>
  </si>
  <si>
    <t>Punkt 698</t>
  </si>
  <si>
    <t>Punkt 699</t>
  </si>
  <si>
    <t>Punkt 700</t>
  </si>
  <si>
    <t>Punkt 701</t>
  </si>
  <si>
    <t>Punkt 702</t>
  </si>
  <si>
    <t>Punkt 703</t>
  </si>
  <si>
    <t>Punkt 751</t>
  </si>
  <si>
    <t>Punkt 752</t>
  </si>
  <si>
    <t>Punkt 753</t>
  </si>
  <si>
    <t>Punkt 754</t>
  </si>
  <si>
    <t>Punkt 755</t>
  </si>
  <si>
    <t>Punkt 756</t>
  </si>
  <si>
    <t>Punkt 757</t>
  </si>
  <si>
    <t>Punkt 758</t>
  </si>
  <si>
    <t>Punkt 759</t>
  </si>
  <si>
    <t>Punkt Flagg</t>
  </si>
  <si>
    <t>Punkt I</t>
  </si>
  <si>
    <t>Punkt III</t>
  </si>
  <si>
    <t>Punkt IV</t>
  </si>
  <si>
    <t>Skogfosshøgda</t>
  </si>
  <si>
    <t>Tupolinvaara</t>
  </si>
  <si>
    <t>Tupolinvaara V</t>
  </si>
  <si>
    <t>Vetokoskenniemi</t>
  </si>
  <si>
    <t>Vouvatusjærvi</t>
  </si>
  <si>
    <t>Menikkanvara</t>
  </si>
  <si>
    <t>Fra protokoll 1984 side 53!</t>
  </si>
  <si>
    <t>Hakakoski</t>
  </si>
  <si>
    <t>p.p.30</t>
  </si>
  <si>
    <t>p.p.31</t>
  </si>
  <si>
    <t>p.p.32</t>
  </si>
  <si>
    <t>p.p.33</t>
  </si>
  <si>
    <t>Pp 1</t>
  </si>
  <si>
    <t>Rør</t>
  </si>
  <si>
    <t>Koordinatliste MELKEFOSS</t>
  </si>
  <si>
    <t>Pp 2</t>
  </si>
  <si>
    <t>Pp 3</t>
  </si>
  <si>
    <t>Pp 4</t>
  </si>
  <si>
    <t>Pp 5</t>
  </si>
  <si>
    <t>Pp 6</t>
  </si>
  <si>
    <t>Pp 6A</t>
  </si>
  <si>
    <t>Borhull stein</t>
  </si>
  <si>
    <t>Pp 7</t>
  </si>
  <si>
    <t>Pp 8</t>
  </si>
  <si>
    <t>Pp 8A</t>
  </si>
  <si>
    <t>Pp 9</t>
  </si>
  <si>
    <t>Pp 10</t>
  </si>
  <si>
    <t>Pp 11</t>
  </si>
  <si>
    <t>Pp 11A</t>
  </si>
  <si>
    <t>Pp 12</t>
  </si>
  <si>
    <t>Bolt stein</t>
  </si>
  <si>
    <t>Pp 13</t>
  </si>
  <si>
    <t>Pp 13A</t>
  </si>
  <si>
    <t>Pp 14</t>
  </si>
  <si>
    <t>Pp 15</t>
  </si>
  <si>
    <t>Treplugg</t>
  </si>
  <si>
    <t>Pp 16</t>
  </si>
  <si>
    <t>Pp 17</t>
  </si>
  <si>
    <t>Pp 18</t>
  </si>
  <si>
    <t>Pp 19</t>
  </si>
  <si>
    <t>Pp 20</t>
  </si>
  <si>
    <t>Pp 21</t>
  </si>
  <si>
    <t>Pp 22</t>
  </si>
  <si>
    <t>Pp 23</t>
  </si>
  <si>
    <t>Pp 25</t>
  </si>
  <si>
    <t>Pp 25E</t>
  </si>
  <si>
    <t>Pp 25D</t>
  </si>
  <si>
    <t>Pp 26</t>
  </si>
  <si>
    <t>Pp 27</t>
  </si>
  <si>
    <t>Pp 28</t>
  </si>
  <si>
    <t>Pp 29</t>
  </si>
  <si>
    <t>Pp 30</t>
  </si>
  <si>
    <t>Pp 31</t>
  </si>
  <si>
    <t>Pp 32</t>
  </si>
  <si>
    <t>Pp 33</t>
  </si>
  <si>
    <t>Pp 34</t>
  </si>
  <si>
    <t>Pp 35</t>
  </si>
  <si>
    <t>Pp 36</t>
  </si>
  <si>
    <t>Pp 37</t>
  </si>
  <si>
    <t>Pp 38</t>
  </si>
  <si>
    <t>Pp 39</t>
  </si>
  <si>
    <t>Pp 40</t>
  </si>
  <si>
    <t>Pp 41</t>
  </si>
  <si>
    <t>Pp 42</t>
  </si>
  <si>
    <t>Pp 43</t>
  </si>
  <si>
    <t>Pp 44</t>
  </si>
  <si>
    <t>Pp 45</t>
  </si>
  <si>
    <t>Pp 46</t>
  </si>
  <si>
    <t>Pp 47</t>
  </si>
  <si>
    <t>Pp 48</t>
  </si>
  <si>
    <t>Pp 49</t>
  </si>
  <si>
    <t>Pp 50</t>
  </si>
  <si>
    <t>Pp 51</t>
  </si>
  <si>
    <t>Pp 52</t>
  </si>
  <si>
    <t>Pp 53</t>
  </si>
  <si>
    <t>Pp 54</t>
  </si>
  <si>
    <t>PpR 33</t>
  </si>
  <si>
    <t>PpR 34</t>
  </si>
  <si>
    <t>PpR 35</t>
  </si>
  <si>
    <t>VV H.FM 13</t>
  </si>
  <si>
    <t>Bolt fjell</t>
  </si>
  <si>
    <t>Gr.st. 130 (s)</t>
  </si>
  <si>
    <t>Gr.st. 131 (s)</t>
  </si>
  <si>
    <t>Gr.st. 129 (n)</t>
  </si>
  <si>
    <t>Gr.st. 130 (n)</t>
  </si>
  <si>
    <t>Gr.st. 131 (n)</t>
  </si>
  <si>
    <t>Ajour pr. 9. mai 2000/TEE</t>
  </si>
  <si>
    <t>PUNKTNUMMER</t>
  </si>
  <si>
    <t>PUNKTNAVN</t>
  </si>
  <si>
    <t>PULKOVA stripe 6</t>
  </si>
  <si>
    <t>UTM EUREF89 sone 36</t>
  </si>
  <si>
    <t>Trig.punkt</t>
  </si>
  <si>
    <t>Fiskevann S</t>
  </si>
  <si>
    <t>Bjørnehaugen</t>
  </si>
  <si>
    <t>Bjørneskarfjell</t>
  </si>
  <si>
    <t>Laphavnodden</t>
  </si>
  <si>
    <t>Sjøstake I</t>
  </si>
  <si>
    <t>Kløvsteinfjell</t>
  </si>
  <si>
    <t>Mellemrøis Pigevann</t>
  </si>
  <si>
    <t>Saukonsælkæ</t>
  </si>
  <si>
    <t>Tardænoaive</t>
  </si>
</sst>
</file>

<file path=xl/styles.xml><?xml version="1.0" encoding="utf-8"?>
<styleSheet xmlns="http://schemas.openxmlformats.org/spreadsheetml/2006/main">
  <numFmts count="8">
    <numFmt numFmtId="164" formatCode="GENERAL"/>
    <numFmt numFmtId="165" formatCode="0.000"/>
    <numFmt numFmtId="166" formatCode="D/\ MMMM\ YYYY"/>
    <numFmt numFmtId="167" formatCode="@"/>
    <numFmt numFmtId="168" formatCode="0.00"/>
    <numFmt numFmtId="169" formatCode="0"/>
    <numFmt numFmtId="170" formatCode="0.0000"/>
    <numFmt numFmtId="171" formatCode="0.0"/>
  </numFmts>
  <fonts count="19">
    <font>
      <sz val="10"/>
      <name val="Arial"/>
      <family val="2"/>
    </font>
    <font>
      <sz val="14"/>
      <name val="Arial"/>
      <family val="2"/>
    </font>
    <font>
      <b/>
      <sz val="14"/>
      <name val="Arial"/>
      <family val="2"/>
    </font>
    <font>
      <b/>
      <sz val="10"/>
      <name val="Arial"/>
      <family val="2"/>
    </font>
    <font>
      <sz val="12"/>
      <name val="Times New Roman"/>
      <family val="1"/>
    </font>
    <font>
      <b/>
      <sz val="12"/>
      <color indexed="10"/>
      <name val="Times New Roman"/>
      <family val="1"/>
    </font>
    <font>
      <sz val="12"/>
      <color indexed="10"/>
      <name val="Times New Roman"/>
      <family val="1"/>
    </font>
    <font>
      <b/>
      <sz val="8"/>
      <name val="Times New Roman"/>
      <family val="1"/>
    </font>
    <font>
      <sz val="8"/>
      <name val="Times New Roman"/>
      <family val="1"/>
    </font>
    <font>
      <sz val="9"/>
      <name val="Arial"/>
      <family val="2"/>
    </font>
    <font>
      <sz val="9"/>
      <color indexed="49"/>
      <name val="Arial"/>
      <family val="2"/>
    </font>
    <font>
      <sz val="9"/>
      <color indexed="10"/>
      <name val="Arial"/>
      <family val="2"/>
    </font>
    <font>
      <sz val="9"/>
      <color indexed="14"/>
      <name val="Arial"/>
      <family val="2"/>
    </font>
    <font>
      <sz val="9"/>
      <color indexed="55"/>
      <name val="Arial"/>
      <family val="2"/>
    </font>
    <font>
      <sz val="9"/>
      <color indexed="57"/>
      <name val="Arial"/>
      <family val="2"/>
    </font>
    <font>
      <sz val="9"/>
      <color indexed="23"/>
      <name val="Arial"/>
      <family val="2"/>
    </font>
    <font>
      <b/>
      <sz val="9"/>
      <name val="Arial"/>
      <family val="2"/>
    </font>
    <font>
      <sz val="9"/>
      <color indexed="15"/>
      <name val="Arial"/>
      <family val="2"/>
    </font>
    <font>
      <b/>
      <sz val="11"/>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6">
    <xf numFmtId="164" fontId="0" fillId="0" borderId="0" xfId="0" applyAlignment="1">
      <alignment/>
    </xf>
    <xf numFmtId="164" fontId="0" fillId="0" borderId="0" xfId="0" applyFont="1" applyAlignment="1">
      <alignment/>
    </xf>
    <xf numFmtId="165" fontId="0" fillId="0" borderId="0" xfId="0" applyNumberFormat="1" applyAlignment="1">
      <alignment/>
    </xf>
    <xf numFmtId="164" fontId="0" fillId="0" borderId="0" xfId="0" applyAlignment="1">
      <alignment horizontal="left"/>
    </xf>
    <xf numFmtId="164" fontId="1" fillId="0" borderId="0" xfId="0" applyFont="1" applyAlignment="1">
      <alignment/>
    </xf>
    <xf numFmtId="164" fontId="2" fillId="0" borderId="0" xfId="0" applyFont="1" applyAlignment="1">
      <alignment/>
    </xf>
    <xf numFmtId="165" fontId="1" fillId="0" borderId="0" xfId="0" applyNumberFormat="1" applyFont="1" applyAlignment="1">
      <alignment/>
    </xf>
    <xf numFmtId="164" fontId="1" fillId="0" borderId="0" xfId="0" applyFont="1" applyAlignment="1">
      <alignment horizontal="left"/>
    </xf>
    <xf numFmtId="165" fontId="0" fillId="0" borderId="0" xfId="0" applyNumberFormat="1" applyFont="1" applyAlignment="1">
      <alignment/>
    </xf>
    <xf numFmtId="164" fontId="0" fillId="0" borderId="0" xfId="0" applyFont="1" applyAlignment="1">
      <alignment horizontal="left"/>
    </xf>
    <xf numFmtId="164" fontId="3" fillId="0" borderId="0" xfId="0" applyFont="1" applyAlignment="1">
      <alignment/>
    </xf>
    <xf numFmtId="164" fontId="3" fillId="0" borderId="0" xfId="0" applyFont="1" applyAlignment="1">
      <alignment horizontal="left"/>
    </xf>
    <xf numFmtId="166" fontId="0" fillId="0" borderId="0" xfId="0" applyNumberFormat="1" applyFont="1" applyBorder="1" applyAlignment="1">
      <alignment horizontal="left"/>
    </xf>
    <xf numFmtId="164" fontId="4" fillId="0" borderId="1" xfId="0" applyFont="1" applyBorder="1" applyAlignment="1">
      <alignment/>
    </xf>
    <xf numFmtId="164" fontId="5" fillId="0" borderId="1" xfId="0" applyFont="1" applyBorder="1" applyAlignment="1">
      <alignment/>
    </xf>
    <xf numFmtId="167" fontId="4" fillId="0" borderId="1" xfId="0" applyNumberFormat="1" applyFont="1" applyBorder="1" applyAlignment="1">
      <alignment/>
    </xf>
    <xf numFmtId="164" fontId="4" fillId="0" borderId="1" xfId="0" applyFont="1" applyBorder="1" applyAlignment="1">
      <alignment horizontal="left"/>
    </xf>
    <xf numFmtId="167" fontId="4" fillId="0" borderId="1" xfId="0" applyNumberFormat="1" applyFont="1" applyBorder="1" applyAlignment="1">
      <alignment horizontal="left"/>
    </xf>
    <xf numFmtId="168" fontId="4" fillId="0" borderId="1" xfId="0" applyNumberFormat="1" applyFont="1" applyBorder="1" applyAlignment="1">
      <alignment/>
    </xf>
    <xf numFmtId="164" fontId="4" fillId="0" borderId="1" xfId="0" applyFont="1" applyBorder="1" applyAlignment="1">
      <alignment horizontal="center"/>
    </xf>
    <xf numFmtId="169" fontId="4" fillId="0" borderId="1" xfId="0" applyNumberFormat="1" applyFont="1" applyBorder="1" applyAlignment="1">
      <alignment/>
    </xf>
    <xf numFmtId="169" fontId="4" fillId="0" borderId="1" xfId="0" applyNumberFormat="1" applyFont="1" applyBorder="1" applyAlignment="1">
      <alignment horizontal="center"/>
    </xf>
    <xf numFmtId="164" fontId="6" fillId="0" borderId="1" xfId="0" applyFont="1" applyBorder="1" applyAlignment="1">
      <alignment horizontal="center"/>
    </xf>
    <xf numFmtId="164" fontId="5" fillId="0" borderId="1" xfId="0" applyFont="1" applyBorder="1" applyAlignment="1">
      <alignment horizontal="center"/>
    </xf>
    <xf numFmtId="164" fontId="6" fillId="0" borderId="1" xfId="0" applyFont="1" applyBorder="1" applyAlignment="1">
      <alignment/>
    </xf>
    <xf numFmtId="164" fontId="4" fillId="0" borderId="1" xfId="0" applyFont="1" applyBorder="1" applyAlignment="1">
      <alignment/>
    </xf>
    <xf numFmtId="164" fontId="4" fillId="0" borderId="0" xfId="0" applyFont="1" applyAlignment="1">
      <alignment/>
    </xf>
    <xf numFmtId="164" fontId="7" fillId="0" borderId="2" xfId="0" applyFont="1" applyBorder="1" applyAlignment="1">
      <alignment horizontal="center"/>
    </xf>
    <xf numFmtId="167" fontId="7" fillId="0" borderId="0" xfId="0" applyNumberFormat="1" applyFont="1" applyBorder="1" applyAlignment="1">
      <alignment horizontal="center"/>
    </xf>
    <xf numFmtId="164" fontId="8" fillId="0" borderId="0" xfId="0" applyFont="1" applyAlignment="1">
      <alignment/>
    </xf>
    <xf numFmtId="164" fontId="8" fillId="0" borderId="0" xfId="0" applyFont="1" applyAlignment="1">
      <alignment horizontal="left"/>
    </xf>
    <xf numFmtId="167" fontId="7" fillId="0" borderId="0" xfId="0" applyNumberFormat="1" applyFont="1" applyAlignment="1">
      <alignment horizontal="left"/>
    </xf>
    <xf numFmtId="167" fontId="7" fillId="0" borderId="0" xfId="0" applyNumberFormat="1" applyFont="1" applyAlignment="1">
      <alignment/>
    </xf>
    <xf numFmtId="165" fontId="7" fillId="0" borderId="2" xfId="0" applyNumberFormat="1" applyFont="1" applyBorder="1" applyAlignment="1">
      <alignment horizontal="center"/>
    </xf>
    <xf numFmtId="164" fontId="7" fillId="0" borderId="0" xfId="0" applyFont="1" applyAlignment="1">
      <alignment horizontal="center"/>
    </xf>
    <xf numFmtId="164" fontId="7" fillId="0" borderId="0" xfId="0" applyFont="1" applyBorder="1" applyAlignment="1">
      <alignment horizontal="center"/>
    </xf>
    <xf numFmtId="164" fontId="8" fillId="0" borderId="0" xfId="0" applyFont="1" applyBorder="1" applyAlignment="1">
      <alignment horizontal="center"/>
    </xf>
    <xf numFmtId="164" fontId="8" fillId="0" borderId="0" xfId="0" applyFont="1" applyBorder="1" applyAlignment="1">
      <alignment horizontal="left"/>
    </xf>
    <xf numFmtId="169" fontId="8" fillId="0" borderId="0" xfId="0" applyNumberFormat="1" applyFont="1" applyAlignment="1">
      <alignment horizontal="left"/>
    </xf>
    <xf numFmtId="164" fontId="7" fillId="0" borderId="0" xfId="0" applyFont="1" applyAlignment="1">
      <alignment/>
    </xf>
    <xf numFmtId="164" fontId="8" fillId="0" borderId="0" xfId="0" applyFont="1" applyAlignment="1">
      <alignment/>
    </xf>
    <xf numFmtId="164" fontId="8" fillId="0" borderId="0" xfId="0" applyFont="1" applyAlignment="1">
      <alignment horizontal="center"/>
    </xf>
    <xf numFmtId="167" fontId="8" fillId="0" borderId="0" xfId="0" applyNumberFormat="1" applyFont="1" applyAlignment="1">
      <alignment horizontal="left"/>
    </xf>
    <xf numFmtId="164" fontId="7" fillId="0" borderId="0" xfId="0" applyFont="1" applyFill="1" applyAlignment="1">
      <alignment/>
    </xf>
    <xf numFmtId="167" fontId="7" fillId="0" borderId="0" xfId="0" applyNumberFormat="1" applyFont="1" applyFill="1" applyAlignment="1">
      <alignment/>
    </xf>
    <xf numFmtId="164" fontId="7" fillId="0" borderId="0" xfId="0" applyFont="1" applyFill="1" applyAlignment="1">
      <alignment horizontal="left"/>
    </xf>
    <xf numFmtId="167" fontId="7" fillId="0" borderId="0" xfId="0" applyNumberFormat="1" applyFont="1" applyFill="1" applyAlignment="1">
      <alignment horizontal="left"/>
    </xf>
    <xf numFmtId="168" fontId="7" fillId="0" borderId="0" xfId="0" applyNumberFormat="1" applyFont="1" applyFill="1" applyAlignment="1">
      <alignment horizontal="center"/>
    </xf>
    <xf numFmtId="164" fontId="7" fillId="0" borderId="0" xfId="0" applyFont="1" applyFill="1" applyAlignment="1">
      <alignment horizontal="center"/>
    </xf>
    <xf numFmtId="168" fontId="7" fillId="0" borderId="0" xfId="0" applyNumberFormat="1" applyFont="1" applyFill="1" applyBorder="1" applyAlignment="1">
      <alignment horizontal="center"/>
    </xf>
    <xf numFmtId="164" fontId="7" fillId="0" borderId="0" xfId="0" applyFont="1" applyAlignment="1">
      <alignment horizontal="left"/>
    </xf>
    <xf numFmtId="164" fontId="7" fillId="0" borderId="0" xfId="0" applyFont="1" applyFill="1" applyAlignment="1">
      <alignment/>
    </xf>
    <xf numFmtId="164" fontId="8" fillId="0" borderId="0" xfId="0" applyFont="1" applyFill="1" applyAlignment="1">
      <alignment/>
    </xf>
    <xf numFmtId="167" fontId="7" fillId="0" borderId="0" xfId="0" applyNumberFormat="1" applyFont="1" applyFill="1" applyAlignment="1">
      <alignment horizontal="center"/>
    </xf>
    <xf numFmtId="168" fontId="8" fillId="0" borderId="0" xfId="0" applyNumberFormat="1" applyFont="1" applyFill="1" applyAlignment="1">
      <alignment/>
    </xf>
    <xf numFmtId="164" fontId="9" fillId="0" borderId="0" xfId="0" applyFont="1" applyAlignment="1">
      <alignment horizontal="center"/>
    </xf>
    <xf numFmtId="164" fontId="9" fillId="0" borderId="0" xfId="0" applyFont="1" applyBorder="1" applyAlignment="1">
      <alignment/>
    </xf>
    <xf numFmtId="164" fontId="9" fillId="0" borderId="0" xfId="0" applyFont="1" applyAlignment="1">
      <alignment/>
    </xf>
    <xf numFmtId="165" fontId="9" fillId="0" borderId="0" xfId="0" applyNumberFormat="1" applyFont="1" applyBorder="1" applyAlignment="1">
      <alignment horizontal="center"/>
    </xf>
    <xf numFmtId="165" fontId="9" fillId="0" borderId="0" xfId="0" applyNumberFormat="1" applyFont="1" applyBorder="1" applyAlignment="1">
      <alignment/>
    </xf>
    <xf numFmtId="165" fontId="10" fillId="0" borderId="0" xfId="0" applyNumberFormat="1" applyFont="1" applyAlignment="1">
      <alignment/>
    </xf>
    <xf numFmtId="170" fontId="10" fillId="0" borderId="0" xfId="0" applyNumberFormat="1" applyFont="1" applyAlignment="1">
      <alignment/>
    </xf>
    <xf numFmtId="164" fontId="9" fillId="0" borderId="0" xfId="0" applyFont="1" applyBorder="1" applyAlignment="1">
      <alignment horizontal="left"/>
    </xf>
    <xf numFmtId="165" fontId="9" fillId="0" borderId="0" xfId="0" applyNumberFormat="1" applyFont="1" applyBorder="1" applyAlignment="1">
      <alignment/>
    </xf>
    <xf numFmtId="165" fontId="9" fillId="0" borderId="0" xfId="0" applyNumberFormat="1" applyFont="1" applyAlignment="1">
      <alignment/>
    </xf>
    <xf numFmtId="171" fontId="9" fillId="0" borderId="0" xfId="0" applyNumberFormat="1" applyFont="1" applyAlignment="1">
      <alignment/>
    </xf>
    <xf numFmtId="164" fontId="9" fillId="0" borderId="0" xfId="0" applyFont="1" applyAlignment="1">
      <alignment horizontal="left"/>
    </xf>
    <xf numFmtId="164" fontId="9" fillId="0" borderId="0" xfId="0" applyFont="1" applyFill="1" applyBorder="1" applyAlignment="1">
      <alignment/>
    </xf>
    <xf numFmtId="164" fontId="11" fillId="0" borderId="0" xfId="0" applyFont="1" applyAlignment="1">
      <alignment/>
    </xf>
    <xf numFmtId="165" fontId="11" fillId="0" borderId="0" xfId="0" applyNumberFormat="1" applyFont="1" applyAlignment="1">
      <alignment/>
    </xf>
    <xf numFmtId="165" fontId="12" fillId="0" borderId="0" xfId="0" applyNumberFormat="1" applyFont="1" applyAlignment="1">
      <alignment/>
    </xf>
    <xf numFmtId="169" fontId="9" fillId="0" borderId="0" xfId="0" applyNumberFormat="1" applyFont="1" applyAlignment="1">
      <alignment/>
    </xf>
    <xf numFmtId="164" fontId="13" fillId="0" borderId="0" xfId="0" applyFont="1" applyAlignment="1">
      <alignment/>
    </xf>
    <xf numFmtId="165" fontId="13" fillId="0" borderId="0" xfId="0" applyNumberFormat="1" applyFont="1" applyAlignment="1">
      <alignment/>
    </xf>
    <xf numFmtId="164" fontId="13" fillId="0" borderId="0" xfId="0" applyFont="1" applyAlignment="1">
      <alignment horizontal="left"/>
    </xf>
    <xf numFmtId="165" fontId="14" fillId="0" borderId="0" xfId="0" applyNumberFormat="1" applyFont="1" applyAlignment="1">
      <alignment/>
    </xf>
    <xf numFmtId="164" fontId="14" fillId="0" borderId="0" xfId="0" applyFont="1" applyAlignment="1">
      <alignment horizontal="center"/>
    </xf>
    <xf numFmtId="170" fontId="14" fillId="0" borderId="0" xfId="0" applyNumberFormat="1" applyFont="1" applyAlignment="1">
      <alignment/>
    </xf>
    <xf numFmtId="164" fontId="10" fillId="0" borderId="0" xfId="0" applyFont="1" applyAlignment="1">
      <alignment/>
    </xf>
    <xf numFmtId="164" fontId="13" fillId="0" borderId="0" xfId="0" applyFont="1" applyAlignment="1">
      <alignment horizontal="center"/>
    </xf>
    <xf numFmtId="164" fontId="15" fillId="0" borderId="0" xfId="0" applyFont="1" applyAlignment="1">
      <alignment/>
    </xf>
    <xf numFmtId="165" fontId="15" fillId="0" borderId="0" xfId="0" applyNumberFormat="1" applyFont="1" applyAlignment="1">
      <alignment/>
    </xf>
    <xf numFmtId="164" fontId="15" fillId="0" borderId="0" xfId="0" applyFont="1" applyAlignment="1">
      <alignment horizontal="left"/>
    </xf>
    <xf numFmtId="164" fontId="13" fillId="0" borderId="3" xfId="0" applyFont="1" applyBorder="1" applyAlignment="1">
      <alignment/>
    </xf>
    <xf numFmtId="164" fontId="9" fillId="0" borderId="3" xfId="0" applyFont="1" applyBorder="1" applyAlignment="1">
      <alignment/>
    </xf>
    <xf numFmtId="165" fontId="13" fillId="0" borderId="3" xfId="0" applyNumberFormat="1" applyFont="1" applyBorder="1" applyAlignment="1">
      <alignment/>
    </xf>
    <xf numFmtId="164" fontId="13" fillId="0" borderId="3" xfId="0" applyFont="1" applyBorder="1" applyAlignment="1">
      <alignment horizontal="left"/>
    </xf>
    <xf numFmtId="164" fontId="16" fillId="0" borderId="0" xfId="0" applyFont="1" applyAlignment="1">
      <alignment/>
    </xf>
    <xf numFmtId="164" fontId="13" fillId="0" borderId="0" xfId="0" applyFont="1" applyFill="1" applyAlignment="1">
      <alignment/>
    </xf>
    <xf numFmtId="165" fontId="13" fillId="0" borderId="0" xfId="0" applyNumberFormat="1" applyFont="1" applyFill="1" applyAlignment="1">
      <alignment/>
    </xf>
    <xf numFmtId="164" fontId="13" fillId="0" borderId="0" xfId="0" applyFont="1" applyFill="1" applyAlignment="1">
      <alignment horizontal="left"/>
    </xf>
    <xf numFmtId="170" fontId="9" fillId="0" borderId="0" xfId="0" applyNumberFormat="1" applyFont="1" applyAlignment="1">
      <alignment/>
    </xf>
    <xf numFmtId="167" fontId="9" fillId="0" borderId="0" xfId="0" applyNumberFormat="1" applyFont="1" applyAlignment="1">
      <alignment horizontal="left"/>
    </xf>
    <xf numFmtId="164" fontId="17" fillId="0" borderId="0" xfId="0" applyFont="1" applyAlignment="1">
      <alignment/>
    </xf>
    <xf numFmtId="164" fontId="9" fillId="0" borderId="1" xfId="0" applyFont="1" applyBorder="1" applyAlignment="1">
      <alignment/>
    </xf>
    <xf numFmtId="165" fontId="9" fillId="0" borderId="1" xfId="0" applyNumberFormat="1" applyFont="1" applyBorder="1" applyAlignment="1">
      <alignment/>
    </xf>
    <xf numFmtId="164" fontId="9" fillId="0" borderId="1" xfId="0" applyFont="1" applyBorder="1" applyAlignment="1">
      <alignment horizontal="center"/>
    </xf>
    <xf numFmtId="164" fontId="9" fillId="0" borderId="1" xfId="0" applyFont="1" applyBorder="1" applyAlignment="1">
      <alignment horizontal="left"/>
    </xf>
    <xf numFmtId="164" fontId="18" fillId="0" borderId="0" xfId="0" applyFont="1" applyAlignment="1">
      <alignment/>
    </xf>
    <xf numFmtId="166" fontId="18" fillId="0" borderId="0" xfId="0" applyNumberFormat="1" applyFont="1" applyAlignment="1">
      <alignment horizontal="left"/>
    </xf>
    <xf numFmtId="164" fontId="18" fillId="0" borderId="0" xfId="0" applyFont="1" applyAlignment="1">
      <alignment horizontal="center"/>
    </xf>
    <xf numFmtId="164" fontId="18" fillId="0" borderId="0" xfId="0" applyFont="1" applyBorder="1" applyAlignment="1">
      <alignment horizontal="center"/>
    </xf>
    <xf numFmtId="164" fontId="18" fillId="0" borderId="0" xfId="0" applyFont="1" applyAlignment="1">
      <alignment horizontal="left"/>
    </xf>
    <xf numFmtId="169" fontId="0" fillId="0" borderId="0" xfId="0" applyNumberFormat="1" applyAlignment="1">
      <alignment horizontal="center"/>
    </xf>
    <xf numFmtId="164" fontId="0" fillId="0" borderId="0" xfId="0" applyAlignment="1">
      <alignment horizontal="center"/>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X1700"/>
  <sheetViews>
    <sheetView tabSelected="1" workbookViewId="0" topLeftCell="A1">
      <pane xSplit="5" ySplit="17" topLeftCell="F18" activePane="bottomRight" state="frozen"/>
      <selection pane="topLeft" activeCell="A1" sqref="A1"/>
      <selection pane="topRight" activeCell="F1" sqref="F1"/>
      <selection pane="bottomLeft" activeCell="A18" sqref="A18"/>
      <selection pane="bottomRight" activeCell="A1" sqref="A1"/>
    </sheetView>
  </sheetViews>
  <sheetFormatPr defaultColWidth="9.140625" defaultRowHeight="12.75"/>
  <cols>
    <col min="1" max="1" width="6.7109375" style="0" customWidth="1"/>
    <col min="2" max="2" width="13.7109375" style="0" customWidth="1"/>
    <col min="3" max="3" width="6.7109375" style="0" customWidth="1"/>
    <col min="4" max="4" width="4.7109375" style="0" customWidth="1"/>
    <col min="5" max="5" width="10.7109375" style="0" customWidth="1"/>
    <col min="6" max="6" width="6.8515625" style="0" customWidth="1"/>
    <col min="7" max="9" width="4.7109375" style="1" customWidth="1"/>
    <col min="10" max="10" width="6.7109375" style="1" customWidth="1"/>
    <col min="11" max="11" width="6.7109375" style="0" customWidth="1"/>
    <col min="12" max="12" width="8.7109375" style="0" customWidth="1"/>
    <col min="13" max="13" width="11.7109375" style="2" customWidth="1"/>
    <col min="14" max="14" width="10.7109375" style="2" customWidth="1"/>
    <col min="15" max="15" width="4.7109375" style="0" customWidth="1"/>
    <col min="16" max="16" width="11.7109375" style="3" customWidth="1"/>
    <col min="17" max="17" width="10.7109375" style="3" customWidth="1"/>
    <col min="18" max="18" width="4.7109375" style="0" customWidth="1"/>
    <col min="19" max="20" width="9.7109375" style="0" customWidth="1"/>
    <col min="21" max="21" width="8.8515625" style="0" customWidth="1"/>
    <col min="22" max="22" width="7.140625" style="0" customWidth="1"/>
    <col min="23" max="23" width="9.421875" style="0" customWidth="1"/>
    <col min="24" max="24" width="7.7109375" style="0" customWidth="1"/>
    <col min="25" max="25" width="9.7109375" style="0" customWidth="1"/>
    <col min="26" max="26" width="5.7109375" style="0" customWidth="1"/>
    <col min="27" max="27" width="7.7109375" style="0" customWidth="1"/>
    <col min="28" max="28" width="12.7109375" style="0" customWidth="1"/>
    <col min="29" max="29" width="9.140625" style="0" customWidth="1"/>
    <col min="30" max="30" width="4.7109375" style="0" customWidth="1"/>
    <col min="31" max="31" width="5.57421875" style="0" customWidth="1"/>
    <col min="32" max="32" width="5.7109375" style="0" customWidth="1"/>
    <col min="33" max="35" width="9.140625" style="0" customWidth="1"/>
    <col min="36" max="36" width="5.7109375" style="0" customWidth="1"/>
    <col min="37" max="37" width="9.140625" style="0" customWidth="1"/>
    <col min="38" max="38" width="6.7109375" style="0" customWidth="1"/>
    <col min="39" max="39" width="4.7109375" style="0" customWidth="1"/>
    <col min="40" max="40" width="5.7109375" style="0" customWidth="1"/>
    <col min="41" max="42" width="9.140625" style="0" customWidth="1"/>
    <col min="43" max="43" width="5.7109375" style="0" customWidth="1"/>
    <col min="44" max="45" width="7.7109375" style="0" customWidth="1"/>
    <col min="46" max="46" width="5.7109375" style="0" customWidth="1"/>
    <col min="47" max="47" width="6.7109375" style="0" customWidth="1"/>
    <col min="48" max="48" width="10.140625" style="0" customWidth="1"/>
    <col min="49" max="51" width="9.140625" style="0" customWidth="1"/>
    <col min="52" max="52" width="10.7109375" style="0" customWidth="1"/>
    <col min="53" max="54" width="9.140625" style="0" customWidth="1"/>
    <col min="55" max="55" width="10.7109375" style="0" customWidth="1"/>
    <col min="56" max="57" width="9.140625" style="0" customWidth="1"/>
    <col min="58" max="58" width="15.7109375" style="0" customWidth="1"/>
  </cols>
  <sheetData>
    <row r="1" spans="2:17" s="4" customFormat="1" ht="17.25">
      <c r="B1" s="5" t="s">
        <v>0</v>
      </c>
      <c r="C1" s="5"/>
      <c r="M1" s="6"/>
      <c r="N1" s="6"/>
      <c r="P1" s="7"/>
      <c r="Q1" s="7"/>
    </row>
    <row r="2" spans="2:17" s="1" customFormat="1" ht="12.75">
      <c r="B2" s="1" t="s">
        <v>1</v>
      </c>
      <c r="M2" s="8"/>
      <c r="N2" s="8"/>
      <c r="P2" s="9"/>
      <c r="Q2" s="9"/>
    </row>
    <row r="3" spans="2:17" s="1" customFormat="1" ht="12.75">
      <c r="B3" s="1" t="s">
        <v>2</v>
      </c>
      <c r="M3" s="8"/>
      <c r="N3" s="8"/>
      <c r="P3" s="9"/>
      <c r="Q3" s="9"/>
    </row>
    <row r="4" spans="2:17" s="1" customFormat="1" ht="12.75">
      <c r="B4" s="1" t="s">
        <v>3</v>
      </c>
      <c r="M4" s="8"/>
      <c r="N4" s="8"/>
      <c r="P4" s="9"/>
      <c r="Q4" s="9"/>
    </row>
    <row r="5" spans="2:17" s="1" customFormat="1" ht="12.75">
      <c r="B5" s="1" t="s">
        <v>4</v>
      </c>
      <c r="M5" s="8"/>
      <c r="N5" s="8"/>
      <c r="P5" s="9"/>
      <c r="Q5" s="9"/>
    </row>
    <row r="6" spans="2:17" s="1" customFormat="1" ht="12.75">
      <c r="B6" s="1" t="s">
        <v>5</v>
      </c>
      <c r="M6" s="8"/>
      <c r="N6" s="8"/>
      <c r="P6" s="9"/>
      <c r="Q6" s="9"/>
    </row>
    <row r="7" spans="2:17" s="1" customFormat="1" ht="12.75">
      <c r="B7" s="1" t="s">
        <v>6</v>
      </c>
      <c r="M7" s="8"/>
      <c r="N7" s="8"/>
      <c r="P7" s="9"/>
      <c r="Q7" s="9"/>
    </row>
    <row r="8" spans="2:23" s="1" customFormat="1" ht="12.75">
      <c r="B8" s="10" t="s">
        <v>7</v>
      </c>
      <c r="C8" s="10"/>
      <c r="G8" s="10" t="s">
        <v>8</v>
      </c>
      <c r="H8" s="10"/>
      <c r="I8" s="10"/>
      <c r="J8" s="10"/>
      <c r="M8" s="8"/>
      <c r="N8" s="8"/>
      <c r="O8" s="10" t="s">
        <v>9</v>
      </c>
      <c r="P8" s="9"/>
      <c r="Q8" s="9"/>
      <c r="U8" s="1" t="s">
        <v>10</v>
      </c>
      <c r="W8" s="1" t="s">
        <v>11</v>
      </c>
    </row>
    <row r="9" spans="7:23" s="1" customFormat="1" ht="12.75">
      <c r="G9" s="10" t="s">
        <v>12</v>
      </c>
      <c r="H9" s="10"/>
      <c r="I9" s="10"/>
      <c r="J9" s="10"/>
      <c r="M9" s="8"/>
      <c r="N9" s="8"/>
      <c r="O9" s="11" t="s">
        <v>13</v>
      </c>
      <c r="W9" s="1" t="s">
        <v>14</v>
      </c>
    </row>
    <row r="10" spans="7:23" s="1" customFormat="1" ht="12.75">
      <c r="G10" s="10" t="s">
        <v>15</v>
      </c>
      <c r="H10" s="10"/>
      <c r="I10" s="10"/>
      <c r="J10" s="10"/>
      <c r="M10" s="8"/>
      <c r="N10" s="8"/>
      <c r="O10" s="11" t="s">
        <v>16</v>
      </c>
      <c r="W10" s="1" t="s">
        <v>17</v>
      </c>
    </row>
    <row r="11" spans="2:23" s="1" customFormat="1" ht="12.75">
      <c r="B11" s="1" t="s">
        <v>18</v>
      </c>
      <c r="D11" s="1" t="s">
        <v>19</v>
      </c>
      <c r="H11" s="1" t="s">
        <v>20</v>
      </c>
      <c r="M11" s="8"/>
      <c r="N11" s="8"/>
      <c r="O11" s="11" t="s">
        <v>21</v>
      </c>
      <c r="W11" s="1" t="s">
        <v>22</v>
      </c>
    </row>
    <row r="12" spans="2:17" s="1" customFormat="1" ht="12.75">
      <c r="B12" s="1" t="s">
        <v>23</v>
      </c>
      <c r="D12" s="1" t="s">
        <v>24</v>
      </c>
      <c r="H12" s="1" t="s">
        <v>25</v>
      </c>
      <c r="M12" s="8"/>
      <c r="N12" s="8"/>
      <c r="O12" s="11" t="s">
        <v>26</v>
      </c>
      <c r="P12" s="9"/>
      <c r="Q12" s="9"/>
    </row>
    <row r="13" spans="2:17" s="1" customFormat="1" ht="12.75">
      <c r="B13" s="1" t="s">
        <v>27</v>
      </c>
      <c r="D13" s="12" t="s">
        <v>28</v>
      </c>
      <c r="E13" s="12"/>
      <c r="F13" s="12"/>
      <c r="G13" s="12"/>
      <c r="H13" s="12"/>
      <c r="I13" s="12"/>
      <c r="J13" s="12"/>
      <c r="K13" s="12"/>
      <c r="M13" s="8"/>
      <c r="N13" s="8"/>
      <c r="P13" s="9"/>
      <c r="Q13" s="9"/>
    </row>
    <row r="14" spans="1:76" s="26" customFormat="1" ht="15">
      <c r="A14" s="13"/>
      <c r="B14" s="14" t="s">
        <v>29</v>
      </c>
      <c r="C14" s="13"/>
      <c r="D14" s="13"/>
      <c r="E14" s="15"/>
      <c r="F14" s="13"/>
      <c r="G14" s="13"/>
      <c r="H14" s="16"/>
      <c r="I14" s="16"/>
      <c r="J14" s="17"/>
      <c r="K14" s="15"/>
      <c r="L14" s="15"/>
      <c r="M14" s="13"/>
      <c r="N14" s="13"/>
      <c r="O14" s="13"/>
      <c r="P14" s="18"/>
      <c r="Q14" s="13"/>
      <c r="R14" s="13"/>
      <c r="S14" s="13"/>
      <c r="T14" s="13"/>
      <c r="U14" s="19"/>
      <c r="V14" s="20"/>
      <c r="W14" s="13"/>
      <c r="X14" s="21"/>
      <c r="Y14" s="13"/>
      <c r="Z14" s="13"/>
      <c r="AA14" s="19"/>
      <c r="AB14" s="19"/>
      <c r="AC14" s="22"/>
      <c r="AD14" s="19"/>
      <c r="AE14" s="16"/>
      <c r="AF14" s="16"/>
      <c r="AG14" s="13"/>
      <c r="AH14" s="16"/>
      <c r="AI14" s="23"/>
      <c r="AJ14" s="24"/>
      <c r="AK14" s="14"/>
      <c r="AL14" s="25"/>
      <c r="AM14" s="25"/>
      <c r="AN14" s="16"/>
      <c r="AO14" s="16"/>
      <c r="AP14" s="16"/>
      <c r="AQ14" s="19"/>
      <c r="AR14" s="13"/>
      <c r="AS14" s="13"/>
      <c r="AT14" s="17"/>
      <c r="AU14" s="1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row>
    <row r="15" spans="1:76" s="29" customFormat="1" ht="12.75" customHeight="1">
      <c r="A15" s="27" t="s">
        <v>30</v>
      </c>
      <c r="B15" s="27"/>
      <c r="C15" s="27"/>
      <c r="D15" s="27"/>
      <c r="E15" s="28"/>
      <c r="H15" s="30"/>
      <c r="I15" s="30"/>
      <c r="J15" s="31" t="s">
        <v>31</v>
      </c>
      <c r="K15" s="32" t="s">
        <v>32</v>
      </c>
      <c r="L15" s="32" t="s">
        <v>33</v>
      </c>
      <c r="M15" s="33" t="s">
        <v>34</v>
      </c>
      <c r="N15" s="33"/>
      <c r="P15" s="33" t="s">
        <v>35</v>
      </c>
      <c r="Q15" s="33"/>
      <c r="S15" s="34" t="s">
        <v>36</v>
      </c>
      <c r="T15" s="34" t="s">
        <v>37</v>
      </c>
      <c r="U15" s="27" t="s">
        <v>38</v>
      </c>
      <c r="V15" s="27"/>
      <c r="W15" s="27"/>
      <c r="X15" s="27"/>
      <c r="Y15" s="27"/>
      <c r="Z15" s="27"/>
      <c r="AA15" s="27" t="s">
        <v>39</v>
      </c>
      <c r="AB15" s="27"/>
      <c r="AC15" s="35"/>
      <c r="AD15" s="36"/>
      <c r="AE15" s="37"/>
      <c r="AF15" s="37"/>
      <c r="AH15" s="38"/>
      <c r="AI15" s="35" t="s">
        <v>40</v>
      </c>
      <c r="AJ15" s="39"/>
      <c r="AK15" s="39" t="s">
        <v>41</v>
      </c>
      <c r="AL15" s="40"/>
      <c r="AM15" s="40"/>
      <c r="AN15" s="30"/>
      <c r="AO15" s="30"/>
      <c r="AP15" s="30"/>
      <c r="AQ15" s="41"/>
      <c r="AR15" s="34" t="s">
        <v>42</v>
      </c>
      <c r="AS15" s="34" t="s">
        <v>43</v>
      </c>
      <c r="AT15" s="42"/>
      <c r="AU15" s="42"/>
      <c r="AY15" s="39" t="s">
        <v>44</v>
      </c>
      <c r="AZ15" s="39" t="s">
        <v>45</v>
      </c>
      <c r="BA15" s="39" t="s">
        <v>45</v>
      </c>
      <c r="BB15" s="39" t="s">
        <v>46</v>
      </c>
      <c r="BC15" s="39" t="s">
        <v>47</v>
      </c>
      <c r="BD15" s="39" t="s">
        <v>48</v>
      </c>
      <c r="BE15" s="39"/>
      <c r="BU15" s="35" t="s">
        <v>49</v>
      </c>
      <c r="BV15" s="35"/>
      <c r="BW15" s="35" t="s">
        <v>50</v>
      </c>
      <c r="BX15" s="35"/>
    </row>
    <row r="16" spans="1:76" s="39" customFormat="1" ht="10.5">
      <c r="A16" s="34" t="s">
        <v>51</v>
      </c>
      <c r="B16" s="43" t="s">
        <v>52</v>
      </c>
      <c r="C16" s="43" t="s">
        <v>53</v>
      </c>
      <c r="D16" s="43" t="s">
        <v>54</v>
      </c>
      <c r="E16" s="44" t="s">
        <v>55</v>
      </c>
      <c r="F16" s="43" t="s">
        <v>56</v>
      </c>
      <c r="G16" s="43" t="s">
        <v>57</v>
      </c>
      <c r="H16" s="45" t="s">
        <v>58</v>
      </c>
      <c r="I16" s="45" t="s">
        <v>59</v>
      </c>
      <c r="J16" s="46" t="s">
        <v>60</v>
      </c>
      <c r="K16" s="44" t="s">
        <v>61</v>
      </c>
      <c r="L16" s="44" t="s">
        <v>62</v>
      </c>
      <c r="M16" s="47" t="s">
        <v>63</v>
      </c>
      <c r="N16" s="47" t="s">
        <v>64</v>
      </c>
      <c r="O16" s="48" t="s">
        <v>65</v>
      </c>
      <c r="P16" s="47" t="s">
        <v>63</v>
      </c>
      <c r="Q16" s="47" t="s">
        <v>64</v>
      </c>
      <c r="R16" s="48" t="s">
        <v>65</v>
      </c>
      <c r="S16" s="48" t="s">
        <v>66</v>
      </c>
      <c r="T16" s="48" t="s">
        <v>67</v>
      </c>
      <c r="U16" s="49" t="s">
        <v>68</v>
      </c>
      <c r="V16" s="49"/>
      <c r="W16" s="49"/>
      <c r="X16" s="49" t="s">
        <v>69</v>
      </c>
      <c r="Y16" s="49"/>
      <c r="Z16" s="49"/>
      <c r="AA16" s="48" t="s">
        <v>70</v>
      </c>
      <c r="AB16" s="48" t="s">
        <v>71</v>
      </c>
      <c r="AC16" s="48" t="s">
        <v>72</v>
      </c>
      <c r="AD16" s="48" t="s">
        <v>73</v>
      </c>
      <c r="AE16" s="50" t="s">
        <v>74</v>
      </c>
      <c r="AF16" s="45" t="s">
        <v>48</v>
      </c>
      <c r="AG16" s="43" t="s">
        <v>75</v>
      </c>
      <c r="AH16" s="50" t="s">
        <v>76</v>
      </c>
      <c r="AI16" s="48" t="s">
        <v>77</v>
      </c>
      <c r="AJ16" s="34" t="s">
        <v>78</v>
      </c>
      <c r="AK16" s="34"/>
      <c r="AL16" s="51" t="s">
        <v>58</v>
      </c>
      <c r="AM16" s="51" t="s">
        <v>59</v>
      </c>
      <c r="AN16" s="50" t="s">
        <v>74</v>
      </c>
      <c r="AO16" s="50" t="s">
        <v>48</v>
      </c>
      <c r="AP16" s="50" t="s">
        <v>79</v>
      </c>
      <c r="AQ16" s="48" t="s">
        <v>54</v>
      </c>
      <c r="AR16" s="48" t="s">
        <v>80</v>
      </c>
      <c r="AS16" s="48" t="s">
        <v>80</v>
      </c>
      <c r="AT16" s="31" t="s">
        <v>81</v>
      </c>
      <c r="AU16" s="31" t="s">
        <v>82</v>
      </c>
      <c r="AV16" s="39" t="s">
        <v>83</v>
      </c>
      <c r="AW16" s="39" t="s">
        <v>84</v>
      </c>
      <c r="AX16" s="39" t="s">
        <v>85</v>
      </c>
      <c r="AY16" s="39" t="s">
        <v>86</v>
      </c>
      <c r="AZ16" s="39" t="s">
        <v>87</v>
      </c>
      <c r="BA16" s="39" t="s">
        <v>86</v>
      </c>
      <c r="BB16" s="39" t="s">
        <v>86</v>
      </c>
      <c r="BC16" s="39" t="s">
        <v>86</v>
      </c>
      <c r="BD16" s="39" t="s">
        <v>86</v>
      </c>
      <c r="BE16" s="39" t="s">
        <v>88</v>
      </c>
      <c r="BF16" s="39" t="s">
        <v>89</v>
      </c>
      <c r="BG16" s="39" t="s">
        <v>90</v>
      </c>
      <c r="BH16" s="39" t="s">
        <v>91</v>
      </c>
      <c r="BM16" s="34" t="s">
        <v>92</v>
      </c>
      <c r="BN16" s="34" t="s">
        <v>93</v>
      </c>
      <c r="BO16" s="34" t="s">
        <v>68</v>
      </c>
      <c r="BP16" s="34" t="s">
        <v>94</v>
      </c>
      <c r="BQ16" s="35" t="s">
        <v>95</v>
      </c>
      <c r="BR16" s="35"/>
      <c r="BS16" s="34" t="s">
        <v>96</v>
      </c>
      <c r="BT16" s="34" t="s">
        <v>79</v>
      </c>
      <c r="BU16" s="39" t="s">
        <v>97</v>
      </c>
      <c r="BV16" s="39" t="s">
        <v>98</v>
      </c>
      <c r="BW16" s="39" t="s">
        <v>99</v>
      </c>
      <c r="BX16" s="39" t="s">
        <v>100</v>
      </c>
    </row>
    <row r="17" spans="2:72" s="39" customFormat="1" ht="10.5">
      <c r="B17" s="43"/>
      <c r="C17" s="52"/>
      <c r="D17" s="43"/>
      <c r="E17" s="44" t="s">
        <v>101</v>
      </c>
      <c r="F17" s="43"/>
      <c r="G17" s="43" t="s">
        <v>102</v>
      </c>
      <c r="H17" s="45"/>
      <c r="I17" s="45"/>
      <c r="J17" s="46" t="s">
        <v>103</v>
      </c>
      <c r="K17" s="53" t="s">
        <v>103</v>
      </c>
      <c r="L17" s="53" t="s">
        <v>104</v>
      </c>
      <c r="M17" s="48" t="s">
        <v>105</v>
      </c>
      <c r="N17" s="48" t="s">
        <v>105</v>
      </c>
      <c r="O17" s="41" t="s">
        <v>106</v>
      </c>
      <c r="P17" s="48" t="s">
        <v>105</v>
      </c>
      <c r="Q17" s="48" t="s">
        <v>105</v>
      </c>
      <c r="R17" s="41" t="s">
        <v>106</v>
      </c>
      <c r="S17" s="48" t="s">
        <v>105</v>
      </c>
      <c r="T17" s="48" t="s">
        <v>107</v>
      </c>
      <c r="U17" s="54" t="s">
        <v>108</v>
      </c>
      <c r="V17" s="54" t="s">
        <v>109</v>
      </c>
      <c r="W17" s="54" t="s">
        <v>110</v>
      </c>
      <c r="X17" s="54" t="s">
        <v>108</v>
      </c>
      <c r="Y17" s="54" t="s">
        <v>109</v>
      </c>
      <c r="Z17" s="54" t="s">
        <v>110</v>
      </c>
      <c r="AA17" s="48" t="s">
        <v>105</v>
      </c>
      <c r="AB17" s="48" t="s">
        <v>105</v>
      </c>
      <c r="AC17" s="48" t="s">
        <v>105</v>
      </c>
      <c r="AD17" s="48" t="s">
        <v>111</v>
      </c>
      <c r="AE17" s="50" t="s">
        <v>112</v>
      </c>
      <c r="AF17" s="45"/>
      <c r="AG17" s="43"/>
      <c r="AH17" s="45"/>
      <c r="AI17" s="48" t="s">
        <v>105</v>
      </c>
      <c r="AJ17" s="34" t="s">
        <v>105</v>
      </c>
      <c r="AK17" s="34" t="s">
        <v>105</v>
      </c>
      <c r="AL17" s="40"/>
      <c r="AM17" s="40"/>
      <c r="AN17" s="50" t="s">
        <v>112</v>
      </c>
      <c r="AO17" s="50"/>
      <c r="AP17" s="50"/>
      <c r="AQ17" s="48" t="s">
        <v>113</v>
      </c>
      <c r="AR17" s="48" t="s">
        <v>114</v>
      </c>
      <c r="AS17" s="48" t="s">
        <v>114</v>
      </c>
      <c r="AT17" s="31" t="s">
        <v>115</v>
      </c>
      <c r="AU17" s="31" t="s">
        <v>116</v>
      </c>
      <c r="AV17" s="29"/>
      <c r="AW17" s="29"/>
      <c r="AX17" s="29"/>
      <c r="AY17" s="29" t="s">
        <v>117</v>
      </c>
      <c r="AZ17" s="29"/>
      <c r="BA17" s="29"/>
      <c r="BB17" s="29"/>
      <c r="BC17" s="29"/>
      <c r="BD17" s="29"/>
      <c r="BE17" s="29"/>
      <c r="BF17" s="29"/>
      <c r="BG17" s="29"/>
      <c r="BH17" s="29"/>
      <c r="BI17" s="29">
        <v>1983</v>
      </c>
      <c r="BJ17" s="29">
        <v>1967</v>
      </c>
      <c r="BK17" s="29">
        <v>1963</v>
      </c>
      <c r="BL17" s="29">
        <v>1947</v>
      </c>
      <c r="BM17" s="34" t="s">
        <v>118</v>
      </c>
      <c r="BN17" s="34" t="s">
        <v>119</v>
      </c>
      <c r="BO17" s="34" t="s">
        <v>120</v>
      </c>
      <c r="BP17" s="34" t="s">
        <v>120</v>
      </c>
      <c r="BQ17" s="34" t="s">
        <v>121</v>
      </c>
      <c r="BR17" s="34" t="s">
        <v>122</v>
      </c>
      <c r="BS17" s="34" t="s">
        <v>123</v>
      </c>
      <c r="BT17" s="34" t="s">
        <v>124</v>
      </c>
    </row>
    <row r="18" spans="1:65" s="57" customFormat="1" ht="11.25">
      <c r="A18" s="55">
        <v>1</v>
      </c>
      <c r="B18" s="56"/>
      <c r="C18" s="56" t="s">
        <v>125</v>
      </c>
      <c r="F18" s="56"/>
      <c r="H18" s="56"/>
      <c r="I18" s="56"/>
      <c r="J18" s="56"/>
      <c r="L18" s="57" t="s">
        <v>126</v>
      </c>
      <c r="N18" s="58"/>
      <c r="O18" s="55">
        <v>35</v>
      </c>
      <c r="P18" s="59">
        <v>7663211.9</v>
      </c>
      <c r="Q18" s="59">
        <v>576400.8</v>
      </c>
      <c r="R18" s="55">
        <v>35</v>
      </c>
      <c r="S18" s="60">
        <f>SQRT((P19-P18)^2+(Q19-Q18)^2)</f>
        <v>828.9767728952379</v>
      </c>
      <c r="T18" s="61">
        <f>IF(ATAN2((P19-P18),(Q19-Q18))&lt;0,ATAN2((P19-P18),(Q19-Q18))+2*PI(),ATAN2((P19-P18),(Q19-Q18)))*200/PI()</f>
        <v>55.911212144696385</v>
      </c>
      <c r="U18" s="60"/>
      <c r="V18" s="60"/>
      <c r="Y18" s="55"/>
      <c r="Z18" s="55"/>
      <c r="AA18" s="58"/>
      <c r="AI18" s="58"/>
      <c r="AR18" s="57" t="s">
        <v>127</v>
      </c>
      <c r="AT18" s="62">
        <v>1947</v>
      </c>
      <c r="AZ18" s="56"/>
      <c r="BC18" s="56"/>
      <c r="BD18" s="56"/>
      <c r="BF18" s="56" t="s">
        <v>128</v>
      </c>
      <c r="BM18" s="62"/>
    </row>
    <row r="19" spans="1:65" s="57" customFormat="1" ht="11.25">
      <c r="A19" s="55">
        <v>2</v>
      </c>
      <c r="B19" s="56" t="s">
        <v>129</v>
      </c>
      <c r="C19" s="56" t="s">
        <v>130</v>
      </c>
      <c r="D19" s="57" t="s">
        <v>131</v>
      </c>
      <c r="F19" s="56" t="s">
        <v>132</v>
      </c>
      <c r="K19" s="57">
        <v>1947</v>
      </c>
      <c r="L19" s="57" t="s">
        <v>126</v>
      </c>
      <c r="N19" s="63"/>
      <c r="O19" s="55">
        <v>35</v>
      </c>
      <c r="P19" s="64">
        <v>7663741.2</v>
      </c>
      <c r="Q19" s="64">
        <v>577038.8</v>
      </c>
      <c r="R19" s="55">
        <v>35</v>
      </c>
      <c r="S19" s="60">
        <f>SQRT((P25-P19)^2+(Q25-Q19)^2)</f>
        <v>805.3126908224888</v>
      </c>
      <c r="T19" s="61">
        <f>IF(ATAN2((P25-P19),(Q25-Q19))&lt;0,ATAN2((P25-P19),(Q25-Q19))+2*PI(),ATAN2((P25-P19),(Q25-Q19)))*200/PI()</f>
        <v>141.82192666932204</v>
      </c>
      <c r="U19" s="60"/>
      <c r="V19" s="60"/>
      <c r="X19" s="57">
        <v>805.3</v>
      </c>
      <c r="Y19" s="65">
        <f>SUM($X$18:X19)</f>
        <v>805.3</v>
      </c>
      <c r="Z19" s="61"/>
      <c r="AI19" s="63">
        <v>145.5</v>
      </c>
      <c r="AP19" s="57" t="s">
        <v>133</v>
      </c>
      <c r="AR19" s="57" t="s">
        <v>127</v>
      </c>
      <c r="AT19" s="66" t="s">
        <v>134</v>
      </c>
      <c r="AZ19" s="56" t="s">
        <v>135</v>
      </c>
      <c r="BC19" s="67" t="s">
        <v>136</v>
      </c>
      <c r="BD19" s="57" t="s">
        <v>137</v>
      </c>
      <c r="BF19" s="57" t="s">
        <v>138</v>
      </c>
      <c r="BM19" s="66"/>
    </row>
    <row r="20" spans="1:65" s="57" customFormat="1" ht="11.25">
      <c r="A20" s="55">
        <v>3</v>
      </c>
      <c r="B20" s="56" t="s">
        <v>129</v>
      </c>
      <c r="C20" s="56"/>
      <c r="F20" s="56"/>
      <c r="L20" s="57" t="s">
        <v>139</v>
      </c>
      <c r="M20" s="57">
        <v>7661361.23</v>
      </c>
      <c r="N20" s="57">
        <v>576967.77</v>
      </c>
      <c r="O20" s="55">
        <v>35</v>
      </c>
      <c r="P20" s="64"/>
      <c r="Q20" s="64"/>
      <c r="R20" s="55">
        <v>35</v>
      </c>
      <c r="U20" s="60"/>
      <c r="V20" s="60"/>
      <c r="W20" s="60"/>
      <c r="Y20" s="61"/>
      <c r="Z20" s="61"/>
      <c r="AI20" s="57">
        <v>147.76</v>
      </c>
      <c r="AO20" s="57" t="s">
        <v>140</v>
      </c>
      <c r="AR20" s="57" t="s">
        <v>127</v>
      </c>
      <c r="AT20" s="66"/>
      <c r="AZ20" s="56"/>
      <c r="BC20" s="67"/>
      <c r="BM20" s="66"/>
    </row>
    <row r="21" spans="1:65" s="57" customFormat="1" ht="11.25">
      <c r="A21" s="55">
        <v>4</v>
      </c>
      <c r="B21" s="67" t="s">
        <v>129</v>
      </c>
      <c r="C21" s="56"/>
      <c r="F21" s="56"/>
      <c r="H21" s="57" t="s">
        <v>131</v>
      </c>
      <c r="I21" s="57" t="s">
        <v>63</v>
      </c>
      <c r="J21" s="57">
        <v>1976</v>
      </c>
      <c r="K21" s="57">
        <v>2002</v>
      </c>
      <c r="L21" s="57" t="s">
        <v>139</v>
      </c>
      <c r="M21" s="68">
        <v>7661361.275</v>
      </c>
      <c r="N21" s="68">
        <v>576967.819</v>
      </c>
      <c r="O21" s="55">
        <v>35</v>
      </c>
      <c r="P21" s="64"/>
      <c r="Q21" s="64"/>
      <c r="R21" s="55">
        <v>35</v>
      </c>
      <c r="U21" s="60"/>
      <c r="V21" s="60"/>
      <c r="W21" s="60"/>
      <c r="Y21" s="61"/>
      <c r="Z21" s="61"/>
      <c r="AO21" s="57" t="s">
        <v>141</v>
      </c>
      <c r="AR21" s="57" t="s">
        <v>127</v>
      </c>
      <c r="AT21" s="66"/>
      <c r="AV21" s="57" t="s">
        <v>142</v>
      </c>
      <c r="AZ21" s="56"/>
      <c r="BC21" s="67"/>
      <c r="BM21" s="66"/>
    </row>
    <row r="22" spans="1:65" s="57" customFormat="1" ht="11.25">
      <c r="A22" s="55">
        <v>5</v>
      </c>
      <c r="B22" s="56" t="s">
        <v>143</v>
      </c>
      <c r="C22" s="67" t="s">
        <v>130</v>
      </c>
      <c r="F22" s="56"/>
      <c r="L22" s="57" t="s">
        <v>139</v>
      </c>
      <c r="M22" s="57">
        <v>7661366.01</v>
      </c>
      <c r="N22" s="57">
        <v>576943.31</v>
      </c>
      <c r="O22" s="55">
        <v>35</v>
      </c>
      <c r="P22" s="64"/>
      <c r="Q22" s="64"/>
      <c r="R22" s="55">
        <v>35</v>
      </c>
      <c r="U22" s="60"/>
      <c r="V22" s="60"/>
      <c r="W22" s="60"/>
      <c r="Y22" s="61"/>
      <c r="Z22" s="61"/>
      <c r="AI22" s="57">
        <v>145.17</v>
      </c>
      <c r="AO22" s="57" t="s">
        <v>140</v>
      </c>
      <c r="AR22" s="57" t="s">
        <v>127</v>
      </c>
      <c r="AT22" s="66"/>
      <c r="AW22" s="57">
        <v>752352</v>
      </c>
      <c r="AZ22" s="56"/>
      <c r="BC22" s="67"/>
      <c r="BF22" s="67" t="s">
        <v>144</v>
      </c>
      <c r="BM22" s="66"/>
    </row>
    <row r="23" spans="1:65" s="57" customFormat="1" ht="11.25">
      <c r="A23" s="55">
        <v>6</v>
      </c>
      <c r="B23" s="67" t="s">
        <v>143</v>
      </c>
      <c r="C23" s="67"/>
      <c r="F23" s="56"/>
      <c r="H23" s="57" t="s">
        <v>131</v>
      </c>
      <c r="I23" s="57" t="s">
        <v>63</v>
      </c>
      <c r="J23" s="57">
        <v>1976</v>
      </c>
      <c r="K23" s="57">
        <v>2002</v>
      </c>
      <c r="L23" s="57" t="s">
        <v>139</v>
      </c>
      <c r="M23" s="69">
        <v>7661366.06</v>
      </c>
      <c r="N23" s="69">
        <v>576943.36</v>
      </c>
      <c r="O23" s="55">
        <v>35</v>
      </c>
      <c r="P23" s="64"/>
      <c r="Q23" s="64"/>
      <c r="R23" s="55">
        <v>35</v>
      </c>
      <c r="U23" s="60"/>
      <c r="V23" s="60"/>
      <c r="W23" s="60"/>
      <c r="Y23" s="61"/>
      <c r="Z23" s="61"/>
      <c r="AO23" s="57" t="s">
        <v>141</v>
      </c>
      <c r="AR23" s="57" t="s">
        <v>127</v>
      </c>
      <c r="AT23" s="66"/>
      <c r="AV23" s="57" t="s">
        <v>145</v>
      </c>
      <c r="AZ23" s="56"/>
      <c r="BC23" s="67"/>
      <c r="BF23" s="67"/>
      <c r="BM23" s="66"/>
    </row>
    <row r="24" spans="1:65" s="57" customFormat="1" ht="11.25">
      <c r="A24" s="55">
        <v>7</v>
      </c>
      <c r="B24" s="67" t="s">
        <v>143</v>
      </c>
      <c r="C24" s="67"/>
      <c r="F24" s="56"/>
      <c r="H24" s="57" t="s">
        <v>131</v>
      </c>
      <c r="I24" s="57" t="s">
        <v>63</v>
      </c>
      <c r="J24" s="57">
        <v>1976</v>
      </c>
      <c r="K24" s="57">
        <v>2002</v>
      </c>
      <c r="L24" s="57" t="s">
        <v>139</v>
      </c>
      <c r="M24" s="69">
        <v>7661371.909</v>
      </c>
      <c r="N24" s="69">
        <v>576958.367</v>
      </c>
      <c r="O24" s="55">
        <v>35</v>
      </c>
      <c r="P24" s="64"/>
      <c r="Q24" s="64"/>
      <c r="R24" s="55">
        <v>35</v>
      </c>
      <c r="U24" s="60"/>
      <c r="V24" s="60"/>
      <c r="W24" s="60"/>
      <c r="Y24" s="61"/>
      <c r="Z24" s="61"/>
      <c r="AI24" s="68">
        <v>148.535</v>
      </c>
      <c r="AJ24" s="57">
        <v>0.042</v>
      </c>
      <c r="AL24" s="57" t="s">
        <v>146</v>
      </c>
      <c r="AM24" s="57" t="s">
        <v>63</v>
      </c>
      <c r="AN24" s="57" t="s">
        <v>147</v>
      </c>
      <c r="AO24" s="57" t="s">
        <v>141</v>
      </c>
      <c r="AQ24" s="57" t="s">
        <v>148</v>
      </c>
      <c r="AR24" s="57" t="s">
        <v>127</v>
      </c>
      <c r="AT24" s="66">
        <v>1976</v>
      </c>
      <c r="AV24" s="57" t="s">
        <v>149</v>
      </c>
      <c r="AZ24" s="56"/>
      <c r="BC24" s="67"/>
      <c r="BF24" s="67" t="s">
        <v>150</v>
      </c>
      <c r="BM24" s="66"/>
    </row>
    <row r="25" spans="1:65" s="57" customFormat="1" ht="11.25">
      <c r="A25" s="55">
        <v>8</v>
      </c>
      <c r="B25" s="56" t="s">
        <v>151</v>
      </c>
      <c r="C25" s="56" t="s">
        <v>152</v>
      </c>
      <c r="D25" s="57" t="s">
        <v>131</v>
      </c>
      <c r="F25" s="56"/>
      <c r="K25" s="57">
        <v>1947</v>
      </c>
      <c r="L25" s="57" t="s">
        <v>126</v>
      </c>
      <c r="N25" s="63"/>
      <c r="O25" s="55">
        <v>35</v>
      </c>
      <c r="P25" s="64">
        <v>7663249.4</v>
      </c>
      <c r="Q25" s="64">
        <v>577676.5</v>
      </c>
      <c r="R25" s="55">
        <v>35</v>
      </c>
      <c r="S25" s="60">
        <f>SQRT((P30-P25)^2+(Q30-Q25)^2)</f>
        <v>777.8266194986379</v>
      </c>
      <c r="T25" s="61">
        <f>IF(ATAN2((P30-P25),(Q30-Q25))&lt;0,ATAN2((P30-P25),(Q30-Q25))+2*PI(),ATAN2((P30-P25),(Q30-Q25)))*200/PI()</f>
        <v>141.79976874264744</v>
      </c>
      <c r="U25" s="60"/>
      <c r="V25" s="60"/>
      <c r="W25" s="60"/>
      <c r="X25" s="57">
        <v>778.5</v>
      </c>
      <c r="Y25" s="65">
        <f>SUM($X$18:X25)</f>
        <v>1583.8</v>
      </c>
      <c r="Z25" s="61"/>
      <c r="AI25" s="63">
        <v>110.2</v>
      </c>
      <c r="AR25" s="57" t="s">
        <v>127</v>
      </c>
      <c r="AT25" s="66"/>
      <c r="BF25" s="67" t="s">
        <v>153</v>
      </c>
      <c r="BM25" s="66"/>
    </row>
    <row r="26" spans="1:65" s="57" customFormat="1" ht="11.25">
      <c r="A26" s="55">
        <v>9</v>
      </c>
      <c r="B26" s="67" t="s">
        <v>154</v>
      </c>
      <c r="C26" s="67" t="s">
        <v>155</v>
      </c>
      <c r="F26" s="56"/>
      <c r="N26" s="63"/>
      <c r="O26" s="55">
        <v>35</v>
      </c>
      <c r="P26" s="70">
        <f>P25+S26*COS(T26*PI()/200)</f>
        <v>7663250.984157664</v>
      </c>
      <c r="Q26" s="70">
        <f>Q25+S26*SIN(T26*PI()/200)</f>
        <v>577677.7208376214</v>
      </c>
      <c r="R26" s="55">
        <v>35</v>
      </c>
      <c r="S26" s="64">
        <v>2</v>
      </c>
      <c r="T26" s="61">
        <f>T25-100</f>
        <v>41.799768742647444</v>
      </c>
      <c r="U26" s="60"/>
      <c r="V26" s="60"/>
      <c r="Y26" s="61"/>
      <c r="Z26" s="61"/>
      <c r="AI26" s="63"/>
      <c r="AR26" s="57" t="s">
        <v>127</v>
      </c>
      <c r="AT26" s="66">
        <v>1947</v>
      </c>
      <c r="BF26" s="67" t="s">
        <v>156</v>
      </c>
      <c r="BM26" s="66"/>
    </row>
    <row r="27" spans="1:65" s="57" customFormat="1" ht="11.25">
      <c r="A27" s="55">
        <v>10</v>
      </c>
      <c r="B27" s="67" t="s">
        <v>154</v>
      </c>
      <c r="C27" s="67" t="s">
        <v>157</v>
      </c>
      <c r="F27" s="56"/>
      <c r="N27" s="63"/>
      <c r="O27" s="55">
        <v>35</v>
      </c>
      <c r="P27" s="70">
        <f>P25+S27*COS(T27*PI()/200)</f>
        <v>7663247.815842337</v>
      </c>
      <c r="Q27" s="70">
        <f>Q25+S27*SIN(T27*PI()/200)</f>
        <v>577675.2791623786</v>
      </c>
      <c r="R27" s="55">
        <v>35</v>
      </c>
      <c r="S27" s="64">
        <v>2</v>
      </c>
      <c r="T27" s="61">
        <f>T25+100</f>
        <v>241.79976874264744</v>
      </c>
      <c r="U27" s="60"/>
      <c r="V27" s="60"/>
      <c r="Y27" s="61"/>
      <c r="Z27" s="61"/>
      <c r="AI27" s="63"/>
      <c r="AR27" s="57" t="s">
        <v>127</v>
      </c>
      <c r="AT27" s="66">
        <v>1947</v>
      </c>
      <c r="BF27" s="67" t="s">
        <v>158</v>
      </c>
      <c r="BM27" s="66"/>
    </row>
    <row r="28" spans="1:65" s="57" customFormat="1" ht="11.25">
      <c r="A28" s="55">
        <v>11</v>
      </c>
      <c r="B28" s="56" t="s">
        <v>143</v>
      </c>
      <c r="C28" s="56" t="s">
        <v>159</v>
      </c>
      <c r="F28" s="56"/>
      <c r="N28" s="63"/>
      <c r="O28" s="55">
        <v>35</v>
      </c>
      <c r="P28" s="70">
        <f>P25+S28*COS(T28*PI()/200)</f>
        <v>7663347.833615337</v>
      </c>
      <c r="Q28" s="70">
        <f>Q25+S28*SIN(T28*PI()/200)</f>
        <v>577644.8395614087</v>
      </c>
      <c r="R28" s="55">
        <v>35</v>
      </c>
      <c r="S28" s="64">
        <v>103.4</v>
      </c>
      <c r="T28" s="61">
        <f>(U28+V28/60)/0.9</f>
        <v>380.1888888888889</v>
      </c>
      <c r="U28" s="71">
        <v>342</v>
      </c>
      <c r="V28" s="65">
        <v>10.2</v>
      </c>
      <c r="AI28" s="63"/>
      <c r="AP28" s="57" t="s">
        <v>160</v>
      </c>
      <c r="AR28" s="57" t="s">
        <v>127</v>
      </c>
      <c r="AT28" s="66">
        <v>1947</v>
      </c>
      <c r="BM28" s="66"/>
    </row>
    <row r="29" spans="1:65" s="57" customFormat="1" ht="11.25">
      <c r="A29" s="55">
        <v>12</v>
      </c>
      <c r="B29" s="67" t="s">
        <v>143</v>
      </c>
      <c r="C29" s="56" t="s">
        <v>161</v>
      </c>
      <c r="F29" s="56"/>
      <c r="N29" s="63"/>
      <c r="O29" s="55">
        <v>35</v>
      </c>
      <c r="P29" s="70">
        <f>P25+S29*COS(T29*PI()/200)</f>
        <v>7663277.459948428</v>
      </c>
      <c r="Q29" s="70">
        <f>Q25+S29*SIN(T29*PI()/200)</f>
        <v>577572.3124321512</v>
      </c>
      <c r="R29" s="55">
        <v>35</v>
      </c>
      <c r="S29" s="64">
        <v>107.9</v>
      </c>
      <c r="T29" s="61">
        <f>(U29+V29/60)/0.9</f>
        <v>316.7481481481481</v>
      </c>
      <c r="U29" s="71">
        <v>285</v>
      </c>
      <c r="V29" s="65">
        <v>4.4</v>
      </c>
      <c r="AI29" s="63"/>
      <c r="AP29" s="57" t="s">
        <v>162</v>
      </c>
      <c r="AR29" s="57" t="s">
        <v>127</v>
      </c>
      <c r="AT29" s="66">
        <v>1947</v>
      </c>
      <c r="BM29" s="66"/>
    </row>
    <row r="30" spans="1:65" s="57" customFormat="1" ht="11.25">
      <c r="A30" s="55">
        <v>13</v>
      </c>
      <c r="B30" s="57" t="s">
        <v>129</v>
      </c>
      <c r="C30" s="57" t="s">
        <v>163</v>
      </c>
      <c r="D30" s="57" t="s">
        <v>131</v>
      </c>
      <c r="K30" s="57">
        <v>1947</v>
      </c>
      <c r="L30" s="57" t="s">
        <v>126</v>
      </c>
      <c r="M30" s="64"/>
      <c r="N30" s="64"/>
      <c r="O30" s="55">
        <v>35</v>
      </c>
      <c r="P30" s="64">
        <v>7662774.6</v>
      </c>
      <c r="Q30" s="64">
        <v>578292.6</v>
      </c>
      <c r="R30" s="55">
        <v>35</v>
      </c>
      <c r="S30" s="60">
        <f>SQRT((P33-P30)^2+(Q33-Q30)^2)</f>
        <v>729.8490597373922</v>
      </c>
      <c r="T30" s="61">
        <f>IF(ATAN2((P33-P30),(Q33-Q30))&lt;0,ATAN2((P33-P30),(Q33-Q30))+2*PI(),ATAN2((P33-P30),(Q33-Q30)))*200/PI()</f>
        <v>141.8423318469583</v>
      </c>
      <c r="U30" s="60"/>
      <c r="V30" s="60"/>
      <c r="W30" s="60"/>
      <c r="X30" s="57">
        <v>730.5</v>
      </c>
      <c r="Y30" s="65">
        <f>SUM($X$18:X30)</f>
        <v>2314.3</v>
      </c>
      <c r="Z30" s="61"/>
      <c r="AI30" s="64">
        <v>104</v>
      </c>
      <c r="AR30" s="57" t="s">
        <v>127</v>
      </c>
      <c r="AT30" s="66"/>
      <c r="BF30" s="57" t="s">
        <v>164</v>
      </c>
      <c r="BM30" s="66"/>
    </row>
    <row r="31" spans="1:65" s="57" customFormat="1" ht="11.25">
      <c r="A31" s="55">
        <v>14</v>
      </c>
      <c r="B31" s="56" t="s">
        <v>143</v>
      </c>
      <c r="C31" s="56" t="s">
        <v>165</v>
      </c>
      <c r="F31" s="56"/>
      <c r="N31" s="63"/>
      <c r="O31" s="55">
        <v>35</v>
      </c>
      <c r="P31" s="70">
        <f>P30+S31*COS(T31*PI()/200)</f>
        <v>7662843.091479531</v>
      </c>
      <c r="Q31" s="70">
        <f>Q30+S31*SIN(T31*PI()/200)</f>
        <v>578255.6980050443</v>
      </c>
      <c r="R31" s="55">
        <v>35</v>
      </c>
      <c r="S31" s="64">
        <v>77.8</v>
      </c>
      <c r="T31" s="61">
        <f>(U31+V31/60)/0.9</f>
        <v>368.5388888888889</v>
      </c>
      <c r="U31" s="71">
        <v>331</v>
      </c>
      <c r="V31" s="65">
        <v>41.1</v>
      </c>
      <c r="AI31" s="63"/>
      <c r="AP31" s="57" t="s">
        <v>160</v>
      </c>
      <c r="AR31" s="57" t="s">
        <v>127</v>
      </c>
      <c r="AT31" s="66">
        <v>1947</v>
      </c>
      <c r="BM31" s="66"/>
    </row>
    <row r="32" spans="1:65" s="57" customFormat="1" ht="11.25">
      <c r="A32" s="55">
        <v>15</v>
      </c>
      <c r="B32" s="67" t="s">
        <v>143</v>
      </c>
      <c r="C32" s="56" t="s">
        <v>166</v>
      </c>
      <c r="F32" s="56"/>
      <c r="N32" s="63"/>
      <c r="O32" s="55">
        <v>35</v>
      </c>
      <c r="P32" s="70">
        <f>P30+S32*COS(T32*PI()/200)</f>
        <v>7662661.936925906</v>
      </c>
      <c r="Q32" s="70">
        <f>Q30+S32*SIN(T32*PI()/200)</f>
        <v>578189.9706097859</v>
      </c>
      <c r="R32" s="55">
        <v>35</v>
      </c>
      <c r="S32" s="64">
        <v>152.4</v>
      </c>
      <c r="T32" s="61">
        <f>(U32+V32/60)/0.9</f>
        <v>247.03518518518518</v>
      </c>
      <c r="U32" s="71">
        <v>222</v>
      </c>
      <c r="V32" s="65">
        <v>19.9</v>
      </c>
      <c r="AI32" s="63"/>
      <c r="AP32" s="57" t="s">
        <v>162</v>
      </c>
      <c r="AR32" s="57" t="s">
        <v>127</v>
      </c>
      <c r="AT32" s="66">
        <v>1947</v>
      </c>
      <c r="BM32" s="66"/>
    </row>
    <row r="33" spans="1:65" s="57" customFormat="1" ht="11.25">
      <c r="A33" s="55">
        <v>16</v>
      </c>
      <c r="B33" s="57" t="s">
        <v>151</v>
      </c>
      <c r="C33" s="57" t="s">
        <v>167</v>
      </c>
      <c r="D33" s="57" t="s">
        <v>131</v>
      </c>
      <c r="K33" s="57">
        <v>1947</v>
      </c>
      <c r="L33" s="57" t="s">
        <v>126</v>
      </c>
      <c r="M33" s="64"/>
      <c r="N33" s="64"/>
      <c r="O33" s="55">
        <v>35</v>
      </c>
      <c r="P33" s="64">
        <v>7662328.7</v>
      </c>
      <c r="Q33" s="64">
        <v>578870.4</v>
      </c>
      <c r="R33" s="55">
        <v>35</v>
      </c>
      <c r="S33" s="60">
        <f>SQRT((P38-P33)^2+(Q38-Q33)^2)</f>
        <v>800.1299519452706</v>
      </c>
      <c r="T33" s="61">
        <f>IF(ATAN2((P38-P33),(Q38-Q33))&lt;0,ATAN2((P38-P33),(Q38-Q33))+2*PI(),ATAN2((P38-P33),(Q38-Q33)))*200/PI()</f>
        <v>141.80837038031376</v>
      </c>
      <c r="U33" s="60"/>
      <c r="V33" s="60"/>
      <c r="W33" s="60"/>
      <c r="X33" s="57">
        <v>800.8</v>
      </c>
      <c r="Y33" s="65">
        <f>SUM($X$18:X33)</f>
        <v>3115.1000000000004</v>
      </c>
      <c r="Z33" s="61"/>
      <c r="AI33" s="64">
        <v>106.4</v>
      </c>
      <c r="AR33" s="57" t="s">
        <v>127</v>
      </c>
      <c r="AT33" s="66"/>
      <c r="BM33" s="66"/>
    </row>
    <row r="34" spans="1:65" s="57" customFormat="1" ht="11.25">
      <c r="A34" s="55">
        <v>17</v>
      </c>
      <c r="B34" s="67" t="s">
        <v>154</v>
      </c>
      <c r="C34" s="67" t="s">
        <v>168</v>
      </c>
      <c r="F34" s="56"/>
      <c r="N34" s="63"/>
      <c r="O34" s="55">
        <v>35</v>
      </c>
      <c r="P34" s="70">
        <f>P33+S34*COS(T34*PI()/200)</f>
        <v>7662330.283992697</v>
      </c>
      <c r="Q34" s="70">
        <f>Q33+S34*SIN(T34*PI()/200)</f>
        <v>578871.6210516525</v>
      </c>
      <c r="R34" s="55">
        <v>35</v>
      </c>
      <c r="S34" s="64">
        <v>2</v>
      </c>
      <c r="T34" s="61">
        <f>T33-100</f>
        <v>41.80837038031376</v>
      </c>
      <c r="U34" s="60"/>
      <c r="V34" s="60"/>
      <c r="Y34" s="61"/>
      <c r="Z34" s="61"/>
      <c r="AI34" s="63"/>
      <c r="AR34" s="57" t="s">
        <v>127</v>
      </c>
      <c r="AT34" s="66">
        <v>1947</v>
      </c>
      <c r="BF34" s="67"/>
      <c r="BM34" s="66"/>
    </row>
    <row r="35" spans="1:65" s="57" customFormat="1" ht="11.25">
      <c r="A35" s="55">
        <v>18</v>
      </c>
      <c r="B35" s="67" t="s">
        <v>154</v>
      </c>
      <c r="C35" s="67" t="s">
        <v>169</v>
      </c>
      <c r="F35" s="56"/>
      <c r="N35" s="63"/>
      <c r="O35" s="55">
        <v>35</v>
      </c>
      <c r="P35" s="70">
        <f>P33+S35*COS(T35*PI()/200)</f>
        <v>7662327.116007304</v>
      </c>
      <c r="Q35" s="70">
        <f>Q33+S35*SIN(T35*PI()/200)</f>
        <v>578869.1789483476</v>
      </c>
      <c r="R35" s="55">
        <v>35</v>
      </c>
      <c r="S35" s="64">
        <v>2</v>
      </c>
      <c r="T35" s="61">
        <f>T33+100</f>
        <v>241.80837038031376</v>
      </c>
      <c r="U35" s="60"/>
      <c r="V35" s="60"/>
      <c r="Y35" s="61"/>
      <c r="Z35" s="61"/>
      <c r="AI35" s="63"/>
      <c r="AR35" s="57" t="s">
        <v>127</v>
      </c>
      <c r="AT35" s="66">
        <v>1947</v>
      </c>
      <c r="BF35" s="67"/>
      <c r="BM35" s="66"/>
    </row>
    <row r="36" spans="1:65" s="57" customFormat="1" ht="11.25">
      <c r="A36" s="55">
        <v>19</v>
      </c>
      <c r="B36" s="56" t="s">
        <v>143</v>
      </c>
      <c r="C36" s="56" t="s">
        <v>170</v>
      </c>
      <c r="F36" s="56"/>
      <c r="N36" s="63"/>
      <c r="O36" s="55">
        <v>35</v>
      </c>
      <c r="P36" s="70">
        <f>P33+S36*COS(T36*PI()/200)</f>
        <v>7662411.256846802</v>
      </c>
      <c r="Q36" s="70">
        <f>Q33+S36*SIN(T36*PI()/200)</f>
        <v>578862.8649455117</v>
      </c>
      <c r="R36" s="55">
        <v>35</v>
      </c>
      <c r="S36" s="64">
        <v>82.9</v>
      </c>
      <c r="T36" s="61">
        <f>(U36+V36/60)/0.9</f>
        <v>394.2055555555556</v>
      </c>
      <c r="U36" s="71">
        <v>354</v>
      </c>
      <c r="V36" s="65">
        <v>47.1</v>
      </c>
      <c r="AI36" s="63"/>
      <c r="AP36" s="57" t="s">
        <v>160</v>
      </c>
      <c r="AR36" s="57" t="s">
        <v>127</v>
      </c>
      <c r="AT36" s="66">
        <v>1947</v>
      </c>
      <c r="BM36" s="66"/>
    </row>
    <row r="37" spans="1:65" s="57" customFormat="1" ht="11.25">
      <c r="A37" s="55">
        <v>20</v>
      </c>
      <c r="B37" s="67" t="s">
        <v>143</v>
      </c>
      <c r="C37" s="56" t="s">
        <v>171</v>
      </c>
      <c r="F37" s="56"/>
      <c r="N37" s="63"/>
      <c r="O37" s="55">
        <v>35</v>
      </c>
      <c r="P37" s="70">
        <f>P33+S37*COS(T37*PI()/200)</f>
        <v>7662266.311648218</v>
      </c>
      <c r="Q37" s="70">
        <f>Q33+S37*SIN(T37*PI()/200)</f>
        <v>578876.643681755</v>
      </c>
      <c r="R37" s="55">
        <v>35</v>
      </c>
      <c r="S37" s="64">
        <v>62.7</v>
      </c>
      <c r="T37" s="61">
        <f>(U37+V37/60)/0.9</f>
        <v>193.64999999999998</v>
      </c>
      <c r="U37" s="71">
        <v>174</v>
      </c>
      <c r="V37" s="65">
        <v>17.1</v>
      </c>
      <c r="AI37" s="63"/>
      <c r="AP37" s="57" t="s">
        <v>162</v>
      </c>
      <c r="AR37" s="57" t="s">
        <v>127</v>
      </c>
      <c r="AT37" s="66">
        <v>1947</v>
      </c>
      <c r="BM37" s="66"/>
    </row>
    <row r="38" spans="1:65" s="57" customFormat="1" ht="11.25">
      <c r="A38" s="55">
        <v>21</v>
      </c>
      <c r="B38" s="57" t="s">
        <v>151</v>
      </c>
      <c r="C38" s="57" t="s">
        <v>172</v>
      </c>
      <c r="D38" s="57" t="s">
        <v>131</v>
      </c>
      <c r="K38" s="57">
        <v>1947</v>
      </c>
      <c r="L38" s="57" t="s">
        <v>126</v>
      </c>
      <c r="M38" s="64"/>
      <c r="N38" s="64"/>
      <c r="O38" s="55">
        <v>35</v>
      </c>
      <c r="P38" s="64">
        <v>7661840.2</v>
      </c>
      <c r="Q38" s="64">
        <v>579504.1</v>
      </c>
      <c r="R38" s="55">
        <v>35</v>
      </c>
      <c r="S38" s="60">
        <f>SQRT((P43-P38)^2+(Q43-Q38)^2)</f>
        <v>393.7759388281984</v>
      </c>
      <c r="T38" s="61">
        <f>IF(ATAN2((P43-P38),(Q43-Q38))&lt;0,ATAN2((P43-P38),(Q43-Q38))+2*PI(),ATAN2((P43-P38),(Q43-Q38)))*200/PI()</f>
        <v>141.82666649524802</v>
      </c>
      <c r="U38" s="60"/>
      <c r="V38" s="60"/>
      <c r="W38" s="60"/>
      <c r="X38" s="57">
        <v>394.1</v>
      </c>
      <c r="Y38" s="65">
        <f>SUM($X$18:X38)</f>
        <v>3509.2</v>
      </c>
      <c r="Z38" s="61"/>
      <c r="AI38" s="64">
        <v>98.8</v>
      </c>
      <c r="AR38" s="57" t="s">
        <v>127</v>
      </c>
      <c r="AT38" s="66"/>
      <c r="BM38" s="66"/>
    </row>
    <row r="39" spans="1:65" s="57" customFormat="1" ht="11.25">
      <c r="A39" s="55">
        <v>22</v>
      </c>
      <c r="B39" s="67" t="s">
        <v>154</v>
      </c>
      <c r="C39" s="67" t="s">
        <v>173</v>
      </c>
      <c r="F39" s="56"/>
      <c r="N39" s="63"/>
      <c r="O39" s="55">
        <v>35</v>
      </c>
      <c r="P39" s="70">
        <f>P38+S39*COS(T39*PI()/200)</f>
        <v>7661841.783641707</v>
      </c>
      <c r="Q39" s="70">
        <f>Q38+S39*SIN(T39*PI()/200)</f>
        <v>579505.3215068331</v>
      </c>
      <c r="R39" s="55">
        <v>35</v>
      </c>
      <c r="S39" s="64">
        <v>2</v>
      </c>
      <c r="T39" s="61">
        <f>T38-100</f>
        <v>41.82666649524802</v>
      </c>
      <c r="U39" s="60"/>
      <c r="V39" s="60"/>
      <c r="Y39" s="61"/>
      <c r="Z39" s="61"/>
      <c r="AI39" s="63"/>
      <c r="AR39" s="57" t="s">
        <v>127</v>
      </c>
      <c r="AT39" s="66">
        <v>1947</v>
      </c>
      <c r="BF39" s="67"/>
      <c r="BM39" s="66"/>
    </row>
    <row r="40" spans="1:65" s="57" customFormat="1" ht="11.25">
      <c r="A40" s="55">
        <v>23</v>
      </c>
      <c r="B40" s="67" t="s">
        <v>154</v>
      </c>
      <c r="C40" s="67" t="s">
        <v>174</v>
      </c>
      <c r="F40" s="56"/>
      <c r="N40" s="63"/>
      <c r="O40" s="55">
        <v>35</v>
      </c>
      <c r="P40" s="70">
        <f>P38+S40*COS(T40*PI()/200)</f>
        <v>7661838.616358293</v>
      </c>
      <c r="Q40" s="70">
        <f>Q38+S40*SIN(T40*PI()/200)</f>
        <v>579502.8784931669</v>
      </c>
      <c r="R40" s="55">
        <v>35</v>
      </c>
      <c r="S40" s="64">
        <v>2</v>
      </c>
      <c r="T40" s="61">
        <f>T38+100</f>
        <v>241.82666649524802</v>
      </c>
      <c r="U40" s="60"/>
      <c r="V40" s="60"/>
      <c r="Y40" s="61"/>
      <c r="Z40" s="61"/>
      <c r="AI40" s="63"/>
      <c r="AR40" s="57" t="s">
        <v>127</v>
      </c>
      <c r="AT40" s="66">
        <v>1947</v>
      </c>
      <c r="BF40" s="67"/>
      <c r="BM40" s="66"/>
    </row>
    <row r="41" spans="1:65" s="57" customFormat="1" ht="11.25">
      <c r="A41" s="55">
        <v>24</v>
      </c>
      <c r="B41" s="56" t="s">
        <v>143</v>
      </c>
      <c r="C41" s="56" t="s">
        <v>175</v>
      </c>
      <c r="F41" s="56"/>
      <c r="N41" s="63"/>
      <c r="O41" s="55">
        <v>35</v>
      </c>
      <c r="P41" s="70">
        <f>P38+S41*COS(T41*PI()/200)</f>
        <v>7661831.401823722</v>
      </c>
      <c r="Q41" s="70">
        <f>Q38+S41*SIN(T41*PI()/200)</f>
        <v>579587.1351858802</v>
      </c>
      <c r="R41" s="55">
        <v>35</v>
      </c>
      <c r="S41" s="64">
        <v>83.5</v>
      </c>
      <c r="T41" s="61">
        <f>(U41+V41/60)/0.9</f>
        <v>106.72037037037036</v>
      </c>
      <c r="U41" s="71">
        <v>96</v>
      </c>
      <c r="V41" s="65">
        <v>2.9</v>
      </c>
      <c r="AI41" s="63"/>
      <c r="AP41" s="57" t="s">
        <v>160</v>
      </c>
      <c r="AR41" s="57" t="s">
        <v>127</v>
      </c>
      <c r="AT41" s="66">
        <v>1947</v>
      </c>
      <c r="BM41" s="66"/>
    </row>
    <row r="42" spans="1:65" s="57" customFormat="1" ht="11.25">
      <c r="A42" s="55">
        <v>25</v>
      </c>
      <c r="B42" s="67" t="s">
        <v>143</v>
      </c>
      <c r="C42" s="56" t="s">
        <v>176</v>
      </c>
      <c r="F42" s="56"/>
      <c r="N42" s="63"/>
      <c r="O42" s="55">
        <v>35</v>
      </c>
      <c r="P42" s="70">
        <f>P38+S42*COS(T42*PI()/200)</f>
        <v>7661773.164537069</v>
      </c>
      <c r="Q42" s="70">
        <f>Q38+S42*SIN(T42*PI()/200)</f>
        <v>579520.4476820885</v>
      </c>
      <c r="R42" s="55">
        <v>35</v>
      </c>
      <c r="S42" s="64">
        <v>69</v>
      </c>
      <c r="T42" s="61">
        <f>(U42+V42/60)/0.9</f>
        <v>184.7722222222222</v>
      </c>
      <c r="U42" s="71">
        <v>166</v>
      </c>
      <c r="V42" s="65">
        <v>17.7</v>
      </c>
      <c r="AI42" s="63"/>
      <c r="AP42" s="57" t="s">
        <v>162</v>
      </c>
      <c r="AR42" s="57" t="s">
        <v>127</v>
      </c>
      <c r="AT42" s="66">
        <v>1947</v>
      </c>
      <c r="BM42" s="66"/>
    </row>
    <row r="43" spans="1:65" s="57" customFormat="1" ht="11.25">
      <c r="A43" s="55">
        <v>26</v>
      </c>
      <c r="B43" s="57" t="s">
        <v>151</v>
      </c>
      <c r="C43" s="57" t="s">
        <v>177</v>
      </c>
      <c r="D43" s="57" t="s">
        <v>131</v>
      </c>
      <c r="K43" s="57">
        <v>1947</v>
      </c>
      <c r="L43" s="57" t="s">
        <v>126</v>
      </c>
      <c r="M43" s="64"/>
      <c r="N43" s="64"/>
      <c r="O43" s="55">
        <v>35</v>
      </c>
      <c r="P43" s="64">
        <v>7661599.7</v>
      </c>
      <c r="Q43" s="64">
        <v>579815.9</v>
      </c>
      <c r="R43" s="55">
        <v>35</v>
      </c>
      <c r="S43" s="60">
        <f>SQRT((P48-P43)^2+(Q48-Q43)^2)</f>
        <v>189.79699681519028</v>
      </c>
      <c r="T43" s="61">
        <f>IF(ATAN2((P48-P43),(Q48-Q43))&lt;0,ATAN2((P48-P43),(Q48-Q43))+2*PI(),ATAN2((P48-P43),(Q48-Q43)))*200/PI()</f>
        <v>141.81854876703733</v>
      </c>
      <c r="U43" s="60"/>
      <c r="V43" s="60"/>
      <c r="W43" s="60"/>
      <c r="X43" s="57">
        <v>189.9</v>
      </c>
      <c r="Y43" s="65">
        <f>SUM($X$18:X43)</f>
        <v>3699.1000000000004</v>
      </c>
      <c r="Z43" s="61"/>
      <c r="AI43" s="64">
        <v>106</v>
      </c>
      <c r="AR43" s="57" t="s">
        <v>127</v>
      </c>
      <c r="AT43" s="66"/>
      <c r="BM43" s="66"/>
    </row>
    <row r="44" spans="1:65" s="57" customFormat="1" ht="11.25">
      <c r="A44" s="55">
        <v>27</v>
      </c>
      <c r="B44" s="67" t="s">
        <v>154</v>
      </c>
      <c r="C44" s="67" t="s">
        <v>178</v>
      </c>
      <c r="F44" s="56"/>
      <c r="N44" s="63"/>
      <c r="O44" s="55">
        <v>35</v>
      </c>
      <c r="P44" s="70">
        <f>P43+S44*COS(T44*PI()/200)</f>
        <v>7661601.283797452</v>
      </c>
      <c r="Q44" s="70">
        <f>Q43+S44*SIN(T44*PI()/200)</f>
        <v>579817.1213048884</v>
      </c>
      <c r="R44" s="55">
        <v>35</v>
      </c>
      <c r="S44" s="64">
        <v>2</v>
      </c>
      <c r="T44" s="61">
        <f>T43-100</f>
        <v>41.81854876703733</v>
      </c>
      <c r="U44" s="60"/>
      <c r="V44" s="60"/>
      <c r="Y44" s="61"/>
      <c r="Z44" s="61"/>
      <c r="AI44" s="63"/>
      <c r="AR44" s="57" t="s">
        <v>127</v>
      </c>
      <c r="AT44" s="66">
        <v>1947</v>
      </c>
      <c r="BF44" s="67"/>
      <c r="BM44" s="66"/>
    </row>
    <row r="45" spans="1:65" s="57" customFormat="1" ht="11.25">
      <c r="A45" s="55">
        <v>28</v>
      </c>
      <c r="B45" s="67" t="s">
        <v>154</v>
      </c>
      <c r="C45" s="67" t="s">
        <v>179</v>
      </c>
      <c r="F45" s="56"/>
      <c r="N45" s="63"/>
      <c r="O45" s="55">
        <v>35</v>
      </c>
      <c r="P45" s="70">
        <f>P43+S45*COS(T45*PI()/200)</f>
        <v>7661598.116202548</v>
      </c>
      <c r="Q45" s="70">
        <f>Q43+S45*SIN(T45*PI()/200)</f>
        <v>579814.6786951117</v>
      </c>
      <c r="R45" s="55">
        <v>35</v>
      </c>
      <c r="S45" s="64">
        <v>2</v>
      </c>
      <c r="T45" s="61">
        <f>T43+100</f>
        <v>241.81854876703733</v>
      </c>
      <c r="U45" s="60"/>
      <c r="V45" s="60"/>
      <c r="Y45" s="61"/>
      <c r="Z45" s="61"/>
      <c r="AI45" s="63"/>
      <c r="AR45" s="57" t="s">
        <v>127</v>
      </c>
      <c r="AT45" s="66">
        <v>1947</v>
      </c>
      <c r="BF45" s="67"/>
      <c r="BM45" s="66"/>
    </row>
    <row r="46" spans="1:65" s="57" customFormat="1" ht="11.25">
      <c r="A46" s="55">
        <v>29</v>
      </c>
      <c r="B46" s="56" t="s">
        <v>143</v>
      </c>
      <c r="C46" s="56" t="s">
        <v>180</v>
      </c>
      <c r="F46" s="56"/>
      <c r="N46" s="63"/>
      <c r="O46" s="55">
        <v>35</v>
      </c>
      <c r="P46" s="70">
        <f>P43+S46*COS(T46*PI()/200)</f>
        <v>7661616.658891478</v>
      </c>
      <c r="Q46" s="70">
        <f>Q43+S46*SIN(T46*PI()/200)</f>
        <v>579896.4337568965</v>
      </c>
      <c r="R46" s="55">
        <v>35</v>
      </c>
      <c r="S46" s="64">
        <v>82.3</v>
      </c>
      <c r="T46" s="61">
        <f>(U46+V46/60)/0.9</f>
        <v>86.78703703703704</v>
      </c>
      <c r="U46" s="71">
        <v>78</v>
      </c>
      <c r="V46" s="65">
        <v>6.5</v>
      </c>
      <c r="AI46" s="63"/>
      <c r="AP46" s="57" t="s">
        <v>160</v>
      </c>
      <c r="AR46" s="57" t="s">
        <v>127</v>
      </c>
      <c r="AT46" s="66">
        <v>1947</v>
      </c>
      <c r="BM46" s="66"/>
    </row>
    <row r="47" spans="1:65" s="57" customFormat="1" ht="11.25">
      <c r="A47" s="55">
        <v>30</v>
      </c>
      <c r="B47" s="67" t="s">
        <v>143</v>
      </c>
      <c r="C47" s="56" t="s">
        <v>181</v>
      </c>
      <c r="F47" s="56"/>
      <c r="N47" s="63"/>
      <c r="O47" s="55">
        <v>35</v>
      </c>
      <c r="P47" s="70">
        <f>P43+S47*COS(T47*PI()/200)</f>
        <v>7661524.119920528</v>
      </c>
      <c r="Q47" s="70">
        <f>Q43+S47*SIN(T47*PI()/200)</f>
        <v>579783.0760516258</v>
      </c>
      <c r="R47" s="55">
        <v>35</v>
      </c>
      <c r="S47" s="64">
        <v>82.4</v>
      </c>
      <c r="T47" s="61">
        <f>(U47+V47/60)/0.9</f>
        <v>226.08333333333331</v>
      </c>
      <c r="U47" s="71">
        <v>203</v>
      </c>
      <c r="V47" s="65">
        <v>28.5</v>
      </c>
      <c r="AI47" s="63"/>
      <c r="AP47" s="57" t="s">
        <v>162</v>
      </c>
      <c r="AR47" s="57" t="s">
        <v>127</v>
      </c>
      <c r="AT47" s="66">
        <v>1947</v>
      </c>
      <c r="BM47" s="66"/>
    </row>
    <row r="48" spans="1:65" s="57" customFormat="1" ht="11.25">
      <c r="A48" s="55">
        <v>31</v>
      </c>
      <c r="B48" s="57" t="s">
        <v>151</v>
      </c>
      <c r="C48" s="57" t="s">
        <v>182</v>
      </c>
      <c r="D48" s="57" t="s">
        <v>131</v>
      </c>
      <c r="K48" s="57">
        <v>1947</v>
      </c>
      <c r="L48" s="57" t="s">
        <v>126</v>
      </c>
      <c r="M48" s="64"/>
      <c r="N48" s="64"/>
      <c r="O48" s="55">
        <v>35</v>
      </c>
      <c r="P48" s="64">
        <v>7661483.8</v>
      </c>
      <c r="Q48" s="64">
        <v>579966.2</v>
      </c>
      <c r="R48" s="55">
        <v>35</v>
      </c>
      <c r="S48" s="60">
        <f>SQRT((P53-P48)^2+(Q53-Q48)^2)</f>
        <v>916.4564856008121</v>
      </c>
      <c r="T48" s="61">
        <f>IF(ATAN2((P53-P48),(Q53-Q48))&lt;0,ATAN2((P53-P48),(Q53-Q48))+2*PI(),ATAN2((P53-P48),(Q53-Q48)))*200/PI()</f>
        <v>141.78904565175583</v>
      </c>
      <c r="U48" s="60"/>
      <c r="V48" s="60"/>
      <c r="W48" s="60"/>
      <c r="X48" s="57">
        <v>916.4</v>
      </c>
      <c r="Y48" s="65">
        <f>SUM($X$18:X48)</f>
        <v>4615.5</v>
      </c>
      <c r="Z48" s="61"/>
      <c r="AI48" s="64">
        <v>104.5</v>
      </c>
      <c r="AR48" s="57" t="s">
        <v>127</v>
      </c>
      <c r="AT48" s="66"/>
      <c r="BM48" s="66"/>
    </row>
    <row r="49" spans="1:65" s="57" customFormat="1" ht="11.25">
      <c r="A49" s="55">
        <v>32</v>
      </c>
      <c r="B49" s="67" t="s">
        <v>154</v>
      </c>
      <c r="C49" s="67" t="s">
        <v>183</v>
      </c>
      <c r="F49" s="56"/>
      <c r="N49" s="63"/>
      <c r="O49" s="55">
        <v>35</v>
      </c>
      <c r="P49" s="70">
        <f>P48+S49*COS(T49*PI()/200)</f>
        <v>7661485.384363276</v>
      </c>
      <c r="Q49" s="70">
        <f>Q48+S49*SIN(T49*PI()/200)</f>
        <v>579967.4205707718</v>
      </c>
      <c r="R49" s="55">
        <v>35</v>
      </c>
      <c r="S49" s="64">
        <v>2</v>
      </c>
      <c r="T49" s="61">
        <f>T48-100</f>
        <v>41.78904565175583</v>
      </c>
      <c r="U49" s="60"/>
      <c r="V49" s="60"/>
      <c r="Y49" s="61"/>
      <c r="Z49" s="61"/>
      <c r="AI49" s="63"/>
      <c r="AR49" s="57" t="s">
        <v>127</v>
      </c>
      <c r="AT49" s="66">
        <v>1947</v>
      </c>
      <c r="BF49" s="67"/>
      <c r="BM49" s="66"/>
    </row>
    <row r="50" spans="1:65" s="57" customFormat="1" ht="11.25">
      <c r="A50" s="55">
        <v>33</v>
      </c>
      <c r="B50" s="67" t="s">
        <v>154</v>
      </c>
      <c r="C50" s="67" t="s">
        <v>184</v>
      </c>
      <c r="F50" s="56"/>
      <c r="N50" s="63"/>
      <c r="O50" s="55">
        <v>35</v>
      </c>
      <c r="P50" s="70">
        <f>P48+S50*COS(T50*PI()/200)</f>
        <v>7661482.215636724</v>
      </c>
      <c r="Q50" s="70">
        <f>Q48+S50*SIN(T50*PI()/200)</f>
        <v>579964.9794292281</v>
      </c>
      <c r="R50" s="55">
        <v>35</v>
      </c>
      <c r="S50" s="64">
        <v>2</v>
      </c>
      <c r="T50" s="61">
        <f>T48+100</f>
        <v>241.78904565175583</v>
      </c>
      <c r="U50" s="60"/>
      <c r="V50" s="60"/>
      <c r="Y50" s="61"/>
      <c r="Z50" s="61"/>
      <c r="AI50" s="63"/>
      <c r="AR50" s="57" t="s">
        <v>127</v>
      </c>
      <c r="AT50" s="66">
        <v>1947</v>
      </c>
      <c r="BF50" s="67"/>
      <c r="BM50" s="66"/>
    </row>
    <row r="51" spans="1:65" s="57" customFormat="1" ht="11.25">
      <c r="A51" s="55">
        <v>34</v>
      </c>
      <c r="B51" s="56" t="s">
        <v>143</v>
      </c>
      <c r="C51" s="56" t="s">
        <v>185</v>
      </c>
      <c r="F51" s="56"/>
      <c r="N51" s="63"/>
      <c r="O51" s="55">
        <v>35</v>
      </c>
      <c r="P51" s="70">
        <f>P48+S51*COS(T51*PI()/200)</f>
        <v>7661571.539400019</v>
      </c>
      <c r="Q51" s="70">
        <f>Q48+S51*SIN(T51*PI()/200)</f>
        <v>579980.5180894072</v>
      </c>
      <c r="R51" s="55">
        <v>35</v>
      </c>
      <c r="S51" s="64">
        <v>88.9</v>
      </c>
      <c r="T51" s="61">
        <f>(U51+V51/60)/0.9</f>
        <v>10.298148148148147</v>
      </c>
      <c r="U51" s="71">
        <v>9</v>
      </c>
      <c r="V51" s="65">
        <v>16.1</v>
      </c>
      <c r="AI51" s="63"/>
      <c r="AP51" s="57" t="s">
        <v>160</v>
      </c>
      <c r="AR51" s="57" t="s">
        <v>127</v>
      </c>
      <c r="AT51" s="66">
        <v>1947</v>
      </c>
      <c r="BM51" s="66"/>
    </row>
    <row r="52" spans="1:65" s="57" customFormat="1" ht="11.25">
      <c r="A52" s="55">
        <v>35</v>
      </c>
      <c r="B52" s="67" t="s">
        <v>143</v>
      </c>
      <c r="C52" s="56" t="s">
        <v>186</v>
      </c>
      <c r="F52" s="56"/>
      <c r="N52" s="63"/>
      <c r="O52" s="55">
        <v>35</v>
      </c>
      <c r="P52" s="70">
        <f>P48+S52*COS(T52*PI()/200)</f>
        <v>7661497.516159349</v>
      </c>
      <c r="Q52" s="70">
        <f>Q48+S52*SIN(T52*PI()/200)</f>
        <v>579898.8831598135</v>
      </c>
      <c r="R52" s="55">
        <v>35</v>
      </c>
      <c r="S52" s="64">
        <v>68.7</v>
      </c>
      <c r="T52" s="61">
        <f>(U52+V52/60)/0.9</f>
        <v>312.79629629629625</v>
      </c>
      <c r="U52" s="71">
        <v>281</v>
      </c>
      <c r="V52" s="65">
        <v>31</v>
      </c>
      <c r="AI52" s="63"/>
      <c r="AP52" s="57" t="s">
        <v>162</v>
      </c>
      <c r="AR52" s="57" t="s">
        <v>127</v>
      </c>
      <c r="AT52" s="66">
        <v>1947</v>
      </c>
      <c r="BM52" s="66"/>
    </row>
    <row r="53" spans="1:65" s="57" customFormat="1" ht="11.25">
      <c r="A53" s="55">
        <v>36</v>
      </c>
      <c r="B53" s="57" t="s">
        <v>151</v>
      </c>
      <c r="C53" s="57" t="s">
        <v>187</v>
      </c>
      <c r="D53" s="57" t="s">
        <v>131</v>
      </c>
      <c r="K53" s="57">
        <v>1947</v>
      </c>
      <c r="L53" s="57" t="s">
        <v>126</v>
      </c>
      <c r="M53" s="64"/>
      <c r="N53" s="64"/>
      <c r="O53" s="55">
        <v>35</v>
      </c>
      <c r="P53" s="64">
        <v>7660924.5</v>
      </c>
      <c r="Q53" s="64">
        <v>580692.2</v>
      </c>
      <c r="R53" s="55">
        <v>35</v>
      </c>
      <c r="S53" s="60">
        <f>SQRT((P58-P53)^2+(Q58-Q53)^2)</f>
        <v>72.94580179835836</v>
      </c>
      <c r="T53" s="61">
        <f>IF(ATAN2((P58-P53),(Q58-Q53))&lt;0,ATAN2((P58-P53),(Q58-Q53))+2*PI(),ATAN2((P58-P53),(Q58-Q53)))*200/PI()</f>
        <v>141.76948567122776</v>
      </c>
      <c r="U53" s="60"/>
      <c r="V53" s="60"/>
      <c r="W53" s="60"/>
      <c r="X53" s="57">
        <v>73</v>
      </c>
      <c r="Y53" s="65">
        <f>SUM($X$18:X53)</f>
        <v>4688.5</v>
      </c>
      <c r="Z53" s="61"/>
      <c r="AI53" s="64">
        <v>100.5</v>
      </c>
      <c r="AR53" s="57" t="s">
        <v>127</v>
      </c>
      <c r="AT53" s="66"/>
      <c r="BM53" s="66"/>
    </row>
    <row r="54" spans="1:65" s="57" customFormat="1" ht="11.25">
      <c r="A54" s="55">
        <v>37</v>
      </c>
      <c r="B54" s="67" t="s">
        <v>154</v>
      </c>
      <c r="C54" s="67" t="s">
        <v>188</v>
      </c>
      <c r="F54" s="56"/>
      <c r="N54" s="63"/>
      <c r="O54" s="55">
        <v>35</v>
      </c>
      <c r="P54" s="70">
        <f>P53+S54*COS(T54*PI()/200)</f>
        <v>7660926.084738218</v>
      </c>
      <c r="Q54" s="70">
        <f>Q53+S54*SIN(T54*PI()/200)</f>
        <v>580693.4200839226</v>
      </c>
      <c r="R54" s="55">
        <v>35</v>
      </c>
      <c r="S54" s="64">
        <v>2</v>
      </c>
      <c r="T54" s="61">
        <f>T53-100</f>
        <v>41.769485671227756</v>
      </c>
      <c r="U54" s="60"/>
      <c r="V54" s="60"/>
      <c r="Y54" s="61"/>
      <c r="Z54" s="61"/>
      <c r="AI54" s="63"/>
      <c r="AR54" s="57" t="s">
        <v>127</v>
      </c>
      <c r="AT54" s="66">
        <v>1947</v>
      </c>
      <c r="BF54" s="67"/>
      <c r="BM54" s="66"/>
    </row>
    <row r="55" spans="1:65" s="57" customFormat="1" ht="11.25">
      <c r="A55" s="55">
        <v>38</v>
      </c>
      <c r="B55" s="67" t="s">
        <v>154</v>
      </c>
      <c r="C55" s="67" t="s">
        <v>189</v>
      </c>
      <c r="F55" s="56"/>
      <c r="N55" s="63"/>
      <c r="O55" s="55">
        <v>35</v>
      </c>
      <c r="P55" s="70">
        <f>P53+S55*COS(T55*PI()/200)</f>
        <v>7660922.915261782</v>
      </c>
      <c r="Q55" s="70">
        <f>Q53+S55*SIN(T55*PI()/200)</f>
        <v>580690.9799160773</v>
      </c>
      <c r="R55" s="55">
        <v>35</v>
      </c>
      <c r="S55" s="64">
        <v>2</v>
      </c>
      <c r="T55" s="61">
        <f>T53+100</f>
        <v>241.76948567122776</v>
      </c>
      <c r="U55" s="60"/>
      <c r="V55" s="60"/>
      <c r="Y55" s="61"/>
      <c r="Z55" s="61"/>
      <c r="AI55" s="63"/>
      <c r="AR55" s="57" t="s">
        <v>127</v>
      </c>
      <c r="AT55" s="66">
        <v>1947</v>
      </c>
      <c r="BF55" s="67"/>
      <c r="BM55" s="66"/>
    </row>
    <row r="56" spans="1:65" s="57" customFormat="1" ht="11.25">
      <c r="A56" s="55">
        <v>39</v>
      </c>
      <c r="B56" s="56" t="s">
        <v>143</v>
      </c>
      <c r="C56" s="56" t="s">
        <v>190</v>
      </c>
      <c r="F56" s="56"/>
      <c r="N56" s="63"/>
      <c r="O56" s="55">
        <v>35</v>
      </c>
      <c r="P56" s="70">
        <f>P53+S56*COS(T56*PI()/200)</f>
        <v>7661011.270242918</v>
      </c>
      <c r="Q56" s="70">
        <f>Q53+S56*SIN(T56*PI()/200)</f>
        <v>580680.9228131244</v>
      </c>
      <c r="R56" s="55">
        <v>35</v>
      </c>
      <c r="S56" s="64">
        <v>87.5</v>
      </c>
      <c r="T56" s="61">
        <f>(U56+V56/60)/0.9</f>
        <v>391.77222222222224</v>
      </c>
      <c r="U56" s="71">
        <v>352</v>
      </c>
      <c r="V56" s="65">
        <v>35.7</v>
      </c>
      <c r="AI56" s="63"/>
      <c r="AP56" s="57" t="s">
        <v>160</v>
      </c>
      <c r="AR56" s="57" t="s">
        <v>127</v>
      </c>
      <c r="AT56" s="66">
        <v>1947</v>
      </c>
      <c r="BM56" s="66"/>
    </row>
    <row r="57" spans="1:65" s="57" customFormat="1" ht="11.25">
      <c r="A57" s="55">
        <v>40</v>
      </c>
      <c r="B57" s="67" t="s">
        <v>143</v>
      </c>
      <c r="C57" s="56" t="s">
        <v>191</v>
      </c>
      <c r="F57" s="56"/>
      <c r="N57" s="63"/>
      <c r="O57" s="55">
        <v>35</v>
      </c>
      <c r="P57" s="70">
        <f>P53+S57*COS(T57*PI()/200)</f>
        <v>7660874.305041453</v>
      </c>
      <c r="Q57" s="70">
        <f>Q53+S57*SIN(T57*PI()/200)</f>
        <v>580687.658399353</v>
      </c>
      <c r="R57" s="55">
        <v>35</v>
      </c>
      <c r="S57" s="64">
        <v>50.4</v>
      </c>
      <c r="T57" s="61">
        <f>(U57+V57/60)/0.9</f>
        <v>205.7444444444444</v>
      </c>
      <c r="U57" s="71">
        <v>185</v>
      </c>
      <c r="V57" s="65">
        <v>10.2</v>
      </c>
      <c r="AI57" s="63"/>
      <c r="AP57" s="57" t="s">
        <v>162</v>
      </c>
      <c r="AR57" s="57" t="s">
        <v>127</v>
      </c>
      <c r="AT57" s="66">
        <v>1947</v>
      </c>
      <c r="BM57" s="66"/>
    </row>
    <row r="58" spans="1:65" s="57" customFormat="1" ht="11.25">
      <c r="A58" s="55">
        <v>41</v>
      </c>
      <c r="B58" s="57" t="s">
        <v>129</v>
      </c>
      <c r="C58" s="57" t="s">
        <v>192</v>
      </c>
      <c r="D58" s="57" t="s">
        <v>131</v>
      </c>
      <c r="F58" s="57">
        <v>354</v>
      </c>
      <c r="K58" s="57">
        <v>1947</v>
      </c>
      <c r="L58" s="57" t="s">
        <v>126</v>
      </c>
      <c r="M58" s="64"/>
      <c r="N58" s="64"/>
      <c r="O58" s="55">
        <v>35</v>
      </c>
      <c r="P58" s="64">
        <v>7660880</v>
      </c>
      <c r="Q58" s="64">
        <v>580750</v>
      </c>
      <c r="R58" s="55">
        <v>35</v>
      </c>
      <c r="S58" s="60">
        <f>SQRT((P61-P58)^2+(Q61-Q58)^2)</f>
        <v>596.0578914836931</v>
      </c>
      <c r="T58" s="61">
        <f>IF(ATAN2((P61-P58),(Q61-Q58))&lt;0,ATAN2((P61-P58),(Q61-Q58))+2*PI(),ATAN2((P61-P58),(Q61-Q58)))*200/PI()</f>
        <v>166.41095086256072</v>
      </c>
      <c r="U58" s="60"/>
      <c r="V58" s="60"/>
      <c r="W58" s="60"/>
      <c r="X58" s="57">
        <v>596.4</v>
      </c>
      <c r="Y58" s="65">
        <f>SUM($X$18:X58)</f>
        <v>5284.900000000001</v>
      </c>
      <c r="Z58" s="61"/>
      <c r="AI58" s="64">
        <v>98.8</v>
      </c>
      <c r="AP58" s="57" t="s">
        <v>193</v>
      </c>
      <c r="AR58" s="57" t="s">
        <v>127</v>
      </c>
      <c r="AT58" s="66">
        <v>1826</v>
      </c>
      <c r="AZ58" s="57" t="s">
        <v>194</v>
      </c>
      <c r="BC58" s="57" t="s">
        <v>195</v>
      </c>
      <c r="BD58" s="57" t="s">
        <v>137</v>
      </c>
      <c r="BF58" s="57" t="s">
        <v>196</v>
      </c>
      <c r="BM58" s="66" t="s">
        <v>197</v>
      </c>
    </row>
    <row r="59" spans="1:65" s="57" customFormat="1" ht="11.25">
      <c r="A59" s="55">
        <v>42</v>
      </c>
      <c r="B59" s="56" t="s">
        <v>143</v>
      </c>
      <c r="C59" s="56" t="s">
        <v>198</v>
      </c>
      <c r="F59" s="56"/>
      <c r="N59" s="63"/>
      <c r="O59" s="55">
        <v>35</v>
      </c>
      <c r="P59" s="70">
        <f>P58+S59*COS(T59*PI()/200)</f>
        <v>7660936.377541584</v>
      </c>
      <c r="Q59" s="70">
        <f>Q58+S59*SIN(T59*PI()/200)</f>
        <v>580728.0495374773</v>
      </c>
      <c r="R59" s="55">
        <v>35</v>
      </c>
      <c r="S59" s="64">
        <v>60.5</v>
      </c>
      <c r="T59" s="61">
        <f>(U59+V59/60)/0.9</f>
        <v>376.36296296296297</v>
      </c>
      <c r="U59" s="71">
        <v>338</v>
      </c>
      <c r="V59" s="65">
        <v>43.6</v>
      </c>
      <c r="AI59" s="63"/>
      <c r="AP59" s="57" t="s">
        <v>160</v>
      </c>
      <c r="AR59" s="57" t="s">
        <v>127</v>
      </c>
      <c r="AT59" s="66">
        <v>1947</v>
      </c>
      <c r="BM59" s="66"/>
    </row>
    <row r="60" spans="1:65" s="57" customFormat="1" ht="11.25">
      <c r="A60" s="55">
        <v>43</v>
      </c>
      <c r="B60" s="67" t="s">
        <v>143</v>
      </c>
      <c r="C60" s="56" t="s">
        <v>199</v>
      </c>
      <c r="F60" s="56"/>
      <c r="N60" s="63"/>
      <c r="O60" s="55">
        <v>35</v>
      </c>
      <c r="P60" s="70">
        <f>P58+S60*COS(T60*PI()/200)</f>
        <v>7660823.661298662</v>
      </c>
      <c r="Q60" s="70">
        <f>Q58+S60*SIN(T60*PI()/200)</f>
        <v>580690.2809851752</v>
      </c>
      <c r="R60" s="55">
        <v>35</v>
      </c>
      <c r="S60" s="64">
        <v>82.1</v>
      </c>
      <c r="T60" s="61">
        <f>(U60+V60/60)/0.9</f>
        <v>251.85370370370367</v>
      </c>
      <c r="U60" s="71">
        <v>226</v>
      </c>
      <c r="V60" s="65">
        <v>40.1</v>
      </c>
      <c r="AI60" s="63"/>
      <c r="AP60" s="57" t="s">
        <v>162</v>
      </c>
      <c r="AR60" s="57" t="s">
        <v>127</v>
      </c>
      <c r="AT60" s="66">
        <v>1947</v>
      </c>
      <c r="BM60" s="66"/>
    </row>
    <row r="61" spans="1:65" s="57" customFormat="1" ht="11.25">
      <c r="A61" s="55">
        <v>44</v>
      </c>
      <c r="B61" s="57" t="s">
        <v>151</v>
      </c>
      <c r="C61" s="57" t="s">
        <v>200</v>
      </c>
      <c r="D61" s="57" t="s">
        <v>131</v>
      </c>
      <c r="K61" s="57">
        <v>1947</v>
      </c>
      <c r="L61" s="57" t="s">
        <v>126</v>
      </c>
      <c r="M61" s="64"/>
      <c r="N61" s="64"/>
      <c r="O61" s="55">
        <v>35</v>
      </c>
      <c r="P61" s="64">
        <v>7660365</v>
      </c>
      <c r="Q61" s="64">
        <v>581050.1</v>
      </c>
      <c r="R61" s="55">
        <v>35</v>
      </c>
      <c r="S61" s="60">
        <f>SQRT((P66-P61)^2+(Q66-Q61)^2)</f>
        <v>215.09544393165007</v>
      </c>
      <c r="T61" s="61">
        <f>IF(ATAN2((P66-P61),(Q66-Q61))&lt;0,ATAN2((P66-P61),(Q66-Q61))+2*PI(),ATAN2((P66-P61),(Q66-Q61)))*200/PI()</f>
        <v>166.4435193897725</v>
      </c>
      <c r="U61" s="60"/>
      <c r="V61" s="60"/>
      <c r="W61" s="60"/>
      <c r="X61" s="57">
        <v>215.2</v>
      </c>
      <c r="Y61" s="65">
        <f>SUM($X$18:X61)</f>
        <v>5500.1</v>
      </c>
      <c r="Z61" s="61"/>
      <c r="AI61" s="64">
        <v>77.5</v>
      </c>
      <c r="AR61" s="57" t="s">
        <v>127</v>
      </c>
      <c r="AT61" s="66"/>
      <c r="BM61" s="66"/>
    </row>
    <row r="62" spans="1:65" s="57" customFormat="1" ht="11.25">
      <c r="A62" s="55">
        <v>45</v>
      </c>
      <c r="B62" s="67" t="s">
        <v>154</v>
      </c>
      <c r="C62" s="67" t="s">
        <v>201</v>
      </c>
      <c r="F62" s="56"/>
      <c r="N62" s="63"/>
      <c r="O62" s="55">
        <v>35</v>
      </c>
      <c r="P62" s="70">
        <f>P61+S62*COS(T62*PI()/200)</f>
        <v>7660366.00606501</v>
      </c>
      <c r="Q62" s="70">
        <f>Q61+S62*SIN(T62*PI()/200)</f>
        <v>581051.8285349852</v>
      </c>
      <c r="R62" s="55">
        <v>35</v>
      </c>
      <c r="S62" s="64">
        <v>2</v>
      </c>
      <c r="T62" s="61">
        <f>T61-100</f>
        <v>66.44351938977249</v>
      </c>
      <c r="U62" s="60"/>
      <c r="V62" s="60"/>
      <c r="Y62" s="61"/>
      <c r="Z62" s="61"/>
      <c r="AI62" s="63"/>
      <c r="AR62" s="57" t="s">
        <v>127</v>
      </c>
      <c r="AT62" s="66">
        <v>1947</v>
      </c>
      <c r="BF62" s="67"/>
      <c r="BM62" s="66"/>
    </row>
    <row r="63" spans="1:65" s="57" customFormat="1" ht="11.25">
      <c r="A63" s="55">
        <v>46</v>
      </c>
      <c r="B63" s="67" t="s">
        <v>154</v>
      </c>
      <c r="C63" s="67" t="s">
        <v>202</v>
      </c>
      <c r="F63" s="56"/>
      <c r="N63" s="63"/>
      <c r="O63" s="55">
        <v>35</v>
      </c>
      <c r="P63" s="70">
        <f>P61+S63*COS(T63*PI()/200)</f>
        <v>7660363.99393499</v>
      </c>
      <c r="Q63" s="70">
        <f>Q61+S63*SIN(T63*PI()/200)</f>
        <v>581048.3714650148</v>
      </c>
      <c r="R63" s="55">
        <v>35</v>
      </c>
      <c r="S63" s="64">
        <v>2</v>
      </c>
      <c r="T63" s="61">
        <f>T61+100</f>
        <v>266.4435193897725</v>
      </c>
      <c r="U63" s="60"/>
      <c r="V63" s="60"/>
      <c r="Y63" s="61"/>
      <c r="Z63" s="61"/>
      <c r="AI63" s="63"/>
      <c r="AR63" s="57" t="s">
        <v>127</v>
      </c>
      <c r="AT63" s="66">
        <v>1947</v>
      </c>
      <c r="BF63" s="67"/>
      <c r="BM63" s="66"/>
    </row>
    <row r="64" spans="1:65" s="57" customFormat="1" ht="11.25">
      <c r="A64" s="55">
        <v>47</v>
      </c>
      <c r="B64" s="56" t="s">
        <v>143</v>
      </c>
      <c r="C64" s="56" t="s">
        <v>203</v>
      </c>
      <c r="F64" s="56"/>
      <c r="N64" s="63"/>
      <c r="O64" s="55">
        <v>35</v>
      </c>
      <c r="P64" s="70">
        <f>P61+S64*COS(T64*PI()/200)</f>
        <v>7660452.1609927835</v>
      </c>
      <c r="Q64" s="70">
        <f>Q61+S64*SIN(T64*PI()/200)</f>
        <v>581085.8295583088</v>
      </c>
      <c r="R64" s="55">
        <v>35</v>
      </c>
      <c r="S64" s="64">
        <v>94.2</v>
      </c>
      <c r="T64" s="61">
        <f>(U64+V64/60)/0.9</f>
        <v>24.766666666666666</v>
      </c>
      <c r="U64" s="71">
        <v>22</v>
      </c>
      <c r="V64" s="65">
        <v>17.4</v>
      </c>
      <c r="AI64" s="63"/>
      <c r="AP64" s="57" t="s">
        <v>160</v>
      </c>
      <c r="AR64" s="57" t="s">
        <v>127</v>
      </c>
      <c r="AT64" s="66">
        <v>1947</v>
      </c>
      <c r="BM64" s="66"/>
    </row>
    <row r="65" spans="1:65" s="57" customFormat="1" ht="11.25">
      <c r="A65" s="55">
        <v>48</v>
      </c>
      <c r="B65" s="67" t="s">
        <v>143</v>
      </c>
      <c r="C65" s="56" t="s">
        <v>204</v>
      </c>
      <c r="F65" s="56"/>
      <c r="N65" s="63"/>
      <c r="O65" s="55">
        <v>35</v>
      </c>
      <c r="P65" s="70">
        <f>P61+S65*COS(T65*PI()/200)</f>
        <v>7660398.109921585</v>
      </c>
      <c r="Q65" s="70">
        <f>Q61+S65*SIN(T65*PI()/200)</f>
        <v>580999.2254180103</v>
      </c>
      <c r="R65" s="55">
        <v>35</v>
      </c>
      <c r="S65" s="64">
        <v>60.7</v>
      </c>
      <c r="T65" s="61">
        <f>(U65+V65/60)/0.9</f>
        <v>336.72962962962964</v>
      </c>
      <c r="U65" s="71">
        <v>303</v>
      </c>
      <c r="V65" s="65">
        <v>3.4</v>
      </c>
      <c r="AI65" s="63"/>
      <c r="AP65" s="57" t="s">
        <v>162</v>
      </c>
      <c r="AR65" s="57" t="s">
        <v>127</v>
      </c>
      <c r="AT65" s="66">
        <v>1947</v>
      </c>
      <c r="BM65" s="66"/>
    </row>
    <row r="66" spans="1:65" s="57" customFormat="1" ht="11.25">
      <c r="A66" s="55">
        <v>49</v>
      </c>
      <c r="B66" s="57" t="s">
        <v>151</v>
      </c>
      <c r="C66" s="57" t="s">
        <v>205</v>
      </c>
      <c r="D66" s="57" t="s">
        <v>131</v>
      </c>
      <c r="K66" s="57">
        <v>1947</v>
      </c>
      <c r="L66" s="57" t="s">
        <v>126</v>
      </c>
      <c r="M66" s="64"/>
      <c r="N66" s="64"/>
      <c r="O66" s="55">
        <v>35</v>
      </c>
      <c r="P66" s="64">
        <v>7660179.1</v>
      </c>
      <c r="Q66" s="64">
        <v>581158.3</v>
      </c>
      <c r="R66" s="55">
        <v>35</v>
      </c>
      <c r="S66" s="60">
        <f>SQRT((P71-P66)^2+(Q71-Q66)^2)</f>
        <v>1008.0015128953446</v>
      </c>
      <c r="T66" s="61">
        <f>IF(ATAN2((P71-P66),(Q71-Q66))&lt;0,ATAN2((P71-P66),(Q71-Q66))+2*PI(),ATAN2((P71-P66),(Q71-Q66)))*200/PI()</f>
        <v>166.4331075742949</v>
      </c>
      <c r="U66" s="60"/>
      <c r="V66" s="60"/>
      <c r="W66" s="60"/>
      <c r="X66" s="57">
        <v>1008</v>
      </c>
      <c r="Y66" s="65">
        <f>SUM($X$18:X66)</f>
        <v>6508.1</v>
      </c>
      <c r="Z66" s="61"/>
      <c r="AI66" s="64">
        <v>72.5</v>
      </c>
      <c r="AR66" s="57" t="s">
        <v>127</v>
      </c>
      <c r="AT66" s="66"/>
      <c r="BM66" s="66"/>
    </row>
    <row r="67" spans="1:65" s="57" customFormat="1" ht="11.25">
      <c r="A67" s="55">
        <v>50</v>
      </c>
      <c r="B67" s="67" t="s">
        <v>154</v>
      </c>
      <c r="C67" s="67" t="s">
        <v>206</v>
      </c>
      <c r="F67" s="56"/>
      <c r="N67" s="63"/>
      <c r="O67" s="55">
        <v>35</v>
      </c>
      <c r="P67" s="70">
        <f>P66+S67*COS(T67*PI()/200)</f>
        <v>7660180.106347696</v>
      </c>
      <c r="Q67" s="70">
        <f>Q66+S67*SIN(T67*PI()/200)</f>
        <v>581160.0283704218</v>
      </c>
      <c r="R67" s="55">
        <v>35</v>
      </c>
      <c r="S67" s="64">
        <v>2</v>
      </c>
      <c r="T67" s="61">
        <f>T66-100</f>
        <v>66.4331075742949</v>
      </c>
      <c r="U67" s="60"/>
      <c r="V67" s="60"/>
      <c r="Y67" s="61"/>
      <c r="Z67" s="61"/>
      <c r="AI67" s="63"/>
      <c r="AR67" s="57" t="s">
        <v>127</v>
      </c>
      <c r="AT67" s="66">
        <v>1947</v>
      </c>
      <c r="BF67" s="67"/>
      <c r="BM67" s="66"/>
    </row>
    <row r="68" spans="1:65" s="57" customFormat="1" ht="11.25">
      <c r="A68" s="55">
        <v>51</v>
      </c>
      <c r="B68" s="67" t="s">
        <v>154</v>
      </c>
      <c r="C68" s="67" t="s">
        <v>207</v>
      </c>
      <c r="F68" s="56"/>
      <c r="N68" s="63"/>
      <c r="O68" s="55">
        <v>35</v>
      </c>
      <c r="P68" s="70">
        <f>P66+S68*COS(T68*PI()/200)</f>
        <v>7660178.093652303</v>
      </c>
      <c r="Q68" s="70">
        <f>Q66+S68*SIN(T68*PI()/200)</f>
        <v>581156.5716295782</v>
      </c>
      <c r="R68" s="55">
        <v>35</v>
      </c>
      <c r="S68" s="64">
        <v>2</v>
      </c>
      <c r="T68" s="61">
        <f>T66+100</f>
        <v>266.4331075742949</v>
      </c>
      <c r="U68" s="60"/>
      <c r="V68" s="60"/>
      <c r="Y68" s="61"/>
      <c r="Z68" s="61"/>
      <c r="AI68" s="63"/>
      <c r="AR68" s="57" t="s">
        <v>127</v>
      </c>
      <c r="AT68" s="66">
        <v>1947</v>
      </c>
      <c r="BF68" s="67"/>
      <c r="BM68" s="66"/>
    </row>
    <row r="69" spans="1:65" s="57" customFormat="1" ht="11.25">
      <c r="A69" s="55">
        <v>52</v>
      </c>
      <c r="B69" s="56" t="s">
        <v>143</v>
      </c>
      <c r="C69" s="56" t="s">
        <v>208</v>
      </c>
      <c r="F69" s="56"/>
      <c r="N69" s="63"/>
      <c r="O69" s="55">
        <v>35</v>
      </c>
      <c r="P69" s="70">
        <f>P66+S69*COS(T69*PI()/200)</f>
        <v>7660091.222284432</v>
      </c>
      <c r="Q69" s="70">
        <f>Q66+S69*SIN(T69*PI()/200)</f>
        <v>581248.037768562</v>
      </c>
      <c r="R69" s="55">
        <v>35</v>
      </c>
      <c r="S69" s="64">
        <v>125.6</v>
      </c>
      <c r="T69" s="61">
        <f>(U69+V69/60)/0.9</f>
        <v>149.33333333333334</v>
      </c>
      <c r="U69" s="71">
        <v>134</v>
      </c>
      <c r="V69" s="65">
        <v>24</v>
      </c>
      <c r="AI69" s="63"/>
      <c r="AP69" s="57" t="s">
        <v>160</v>
      </c>
      <c r="AR69" s="57" t="s">
        <v>127</v>
      </c>
      <c r="AT69" s="66">
        <v>1947</v>
      </c>
      <c r="BM69" s="66"/>
    </row>
    <row r="70" spans="1:65" s="57" customFormat="1" ht="11.25">
      <c r="A70" s="55">
        <v>53</v>
      </c>
      <c r="B70" s="67" t="s">
        <v>143</v>
      </c>
      <c r="C70" s="56" t="s">
        <v>209</v>
      </c>
      <c r="F70" s="56"/>
      <c r="N70" s="63"/>
      <c r="O70" s="55">
        <v>35</v>
      </c>
      <c r="P70" s="70">
        <f>P66+S70*COS(T70*PI()/200)</f>
        <v>7660103.905869229</v>
      </c>
      <c r="Q70" s="70">
        <f>Q66+S70*SIN(T70*PI()/200)</f>
        <v>581111.8198677108</v>
      </c>
      <c r="R70" s="55">
        <v>35</v>
      </c>
      <c r="S70" s="64">
        <v>88.4</v>
      </c>
      <c r="T70" s="61">
        <f>(U70+V70/60)/0.9</f>
        <v>235.2462962962963</v>
      </c>
      <c r="U70" s="71">
        <v>211</v>
      </c>
      <c r="V70" s="65">
        <v>43.3</v>
      </c>
      <c r="AI70" s="63"/>
      <c r="AP70" s="57" t="s">
        <v>162</v>
      </c>
      <c r="AR70" s="57" t="s">
        <v>127</v>
      </c>
      <c r="AT70" s="66">
        <v>1947</v>
      </c>
      <c r="BM70" s="66"/>
    </row>
    <row r="71" spans="1:65" s="57" customFormat="1" ht="11.25">
      <c r="A71" s="55">
        <v>54</v>
      </c>
      <c r="B71" s="57" t="s">
        <v>129</v>
      </c>
      <c r="C71" s="57" t="s">
        <v>210</v>
      </c>
      <c r="D71" s="57" t="s">
        <v>131</v>
      </c>
      <c r="F71" s="57">
        <v>355</v>
      </c>
      <c r="K71" s="57">
        <v>1947</v>
      </c>
      <c r="L71" s="57" t="s">
        <v>126</v>
      </c>
      <c r="M71" s="64"/>
      <c r="N71" s="64"/>
      <c r="O71" s="55">
        <v>35</v>
      </c>
      <c r="P71" s="64">
        <v>7659308</v>
      </c>
      <c r="Q71" s="64">
        <v>581665.5</v>
      </c>
      <c r="R71" s="55">
        <v>35</v>
      </c>
      <c r="S71" s="60">
        <f>SQRT((P74-P71)^2+(Q74-Q71)^2)</f>
        <v>2636.1912392692607</v>
      </c>
      <c r="T71" s="61">
        <f>IF(ATAN2((P74-P71),(Q74-Q71))&lt;0,ATAN2((P74-P71),(Q74-Q71))+2*PI(),ATAN2((P74-P71),(Q74-Q71)))*200/PI()</f>
        <v>190.68138142916482</v>
      </c>
      <c r="U71" s="60"/>
      <c r="V71" s="60"/>
      <c r="W71" s="60"/>
      <c r="X71" s="57">
        <v>465</v>
      </c>
      <c r="Y71" s="65">
        <f>SUM($X$18:X71)</f>
        <v>6973.1</v>
      </c>
      <c r="Z71" s="61"/>
      <c r="AI71" s="64">
        <v>83.7</v>
      </c>
      <c r="AR71" s="57" t="s">
        <v>127</v>
      </c>
      <c r="AT71" s="66">
        <v>1826</v>
      </c>
      <c r="AZ71" s="57" t="s">
        <v>211</v>
      </c>
      <c r="BC71" s="57" t="s">
        <v>212</v>
      </c>
      <c r="BD71" s="57" t="s">
        <v>137</v>
      </c>
      <c r="BF71" s="57" t="s">
        <v>196</v>
      </c>
      <c r="BM71" s="66" t="s">
        <v>197</v>
      </c>
    </row>
    <row r="72" spans="1:65" s="57" customFormat="1" ht="11.25">
      <c r="A72" s="55">
        <v>55</v>
      </c>
      <c r="B72" s="56" t="s">
        <v>143</v>
      </c>
      <c r="C72" s="56" t="s">
        <v>213</v>
      </c>
      <c r="F72" s="56"/>
      <c r="N72" s="63"/>
      <c r="O72" s="55">
        <v>35</v>
      </c>
      <c r="P72" s="70">
        <f>P71+S72*COS(T72*PI()/200)</f>
        <v>7659284.132933715</v>
      </c>
      <c r="Q72" s="70">
        <f>Q71+S72*SIN(T72*PI()/200)</f>
        <v>581582.045802101</v>
      </c>
      <c r="R72" s="55">
        <v>35</v>
      </c>
      <c r="S72" s="64">
        <v>86.8</v>
      </c>
      <c r="T72" s="61">
        <f>(U72+V72/60)/0.9</f>
        <v>282.26666666666665</v>
      </c>
      <c r="U72" s="71">
        <v>254</v>
      </c>
      <c r="V72" s="65">
        <v>2.4</v>
      </c>
      <c r="AI72" s="63"/>
      <c r="AP72" s="57" t="s">
        <v>160</v>
      </c>
      <c r="AR72" s="57" t="s">
        <v>127</v>
      </c>
      <c r="AT72" s="66">
        <v>1947</v>
      </c>
      <c r="BF72" s="57" t="s">
        <v>214</v>
      </c>
      <c r="BM72" s="66"/>
    </row>
    <row r="73" spans="1:65" s="57" customFormat="1" ht="11.25">
      <c r="A73" s="55">
        <v>56</v>
      </c>
      <c r="B73" s="67" t="s">
        <v>143</v>
      </c>
      <c r="C73" s="56" t="s">
        <v>215</v>
      </c>
      <c r="F73" s="56"/>
      <c r="N73" s="63"/>
      <c r="O73" s="55">
        <v>35</v>
      </c>
      <c r="P73" s="70">
        <f>P71+S73*COS(T73*PI()/200)</f>
        <v>7659328.862468526</v>
      </c>
      <c r="Q73" s="70">
        <f>Q71+S73*SIN(T73*PI()/200)</f>
        <v>581593.2518345767</v>
      </c>
      <c r="R73" s="55">
        <v>35</v>
      </c>
      <c r="S73" s="64">
        <v>75.2</v>
      </c>
      <c r="T73" s="61">
        <f>(U73+V73/60)/0.9</f>
        <v>317.8962962962963</v>
      </c>
      <c r="U73" s="71">
        <v>286</v>
      </c>
      <c r="V73" s="65">
        <v>6.4</v>
      </c>
      <c r="AI73" s="63"/>
      <c r="AP73" s="57" t="s">
        <v>162</v>
      </c>
      <c r="AR73" s="57" t="s">
        <v>127</v>
      </c>
      <c r="AT73" s="66">
        <v>1947</v>
      </c>
      <c r="BM73" s="66"/>
    </row>
    <row r="74" spans="1:65" s="57" customFormat="1" ht="11.25">
      <c r="A74" s="55">
        <v>57</v>
      </c>
      <c r="B74" s="57" t="s">
        <v>216</v>
      </c>
      <c r="M74" s="64"/>
      <c r="N74" s="64"/>
      <c r="O74" s="55">
        <v>35</v>
      </c>
      <c r="P74" s="64">
        <v>7656700</v>
      </c>
      <c r="Q74" s="64">
        <v>582050</v>
      </c>
      <c r="R74" s="55">
        <v>35</v>
      </c>
      <c r="S74" s="60"/>
      <c r="T74" s="61"/>
      <c r="U74" s="60"/>
      <c r="V74" s="60"/>
      <c r="W74" s="60"/>
      <c r="Y74" s="61"/>
      <c r="Z74" s="61"/>
      <c r="AI74" s="64"/>
      <c r="AP74" s="57" t="s">
        <v>217</v>
      </c>
      <c r="AR74" s="57" t="s">
        <v>127</v>
      </c>
      <c r="AT74" s="66"/>
      <c r="BC74" s="57" t="s">
        <v>218</v>
      </c>
      <c r="BD74" s="57" t="s">
        <v>137</v>
      </c>
      <c r="BF74" s="57" t="s">
        <v>219</v>
      </c>
      <c r="BM74" s="66"/>
    </row>
    <row r="75" spans="1:65" s="72" customFormat="1" ht="11.25">
      <c r="A75" s="55">
        <v>58</v>
      </c>
      <c r="B75" s="72" t="s">
        <v>154</v>
      </c>
      <c r="C75" s="72" t="s">
        <v>220</v>
      </c>
      <c r="L75" s="57" t="s">
        <v>126</v>
      </c>
      <c r="N75" s="73"/>
      <c r="O75" s="55">
        <v>35</v>
      </c>
      <c r="P75" s="73">
        <v>7659759.2</v>
      </c>
      <c r="Q75" s="73">
        <v>581862</v>
      </c>
      <c r="R75" s="55">
        <v>35</v>
      </c>
      <c r="S75" s="72">
        <v>165.1</v>
      </c>
      <c r="U75" s="73"/>
      <c r="V75" s="73"/>
      <c r="W75" s="73"/>
      <c r="X75" s="57"/>
      <c r="AI75" s="73">
        <v>72.1</v>
      </c>
      <c r="AR75" s="57" t="s">
        <v>127</v>
      </c>
      <c r="AT75" s="74">
        <v>1947</v>
      </c>
      <c r="BF75" s="72" t="s">
        <v>221</v>
      </c>
      <c r="BM75" s="74"/>
    </row>
    <row r="76" spans="1:65" s="72" customFormat="1" ht="11.25">
      <c r="A76" s="55">
        <v>59</v>
      </c>
      <c r="B76" s="72" t="s">
        <v>222</v>
      </c>
      <c r="C76" s="72" t="s">
        <v>223</v>
      </c>
      <c r="D76" s="72" t="s">
        <v>131</v>
      </c>
      <c r="K76" s="72">
        <v>1947</v>
      </c>
      <c r="N76" s="73"/>
      <c r="O76" s="55">
        <v>35</v>
      </c>
      <c r="P76" s="75">
        <f>P75+(S75-W76/2)*COS(T76*PI()/200)</f>
        <v>7659646.549912014</v>
      </c>
      <c r="Q76" s="75">
        <f>Q75+(S75-W76/2)*SIN(T76*PI()/200)</f>
        <v>581983.2520298513</v>
      </c>
      <c r="R76" s="76">
        <v>35</v>
      </c>
      <c r="S76" s="75">
        <f>SQRT((P77-P75)^2+(Q77-Q75)^2)</f>
        <v>280.91116033381513</v>
      </c>
      <c r="T76" s="77">
        <f>IF(ATAN2((P77-P75),(Q77-Q75))&lt;0,ATAN2((P77-P75),(Q77-Q75))+2*PI(),ATAN2((P77-P75),(Q77-Q75)))*200/PI()</f>
        <v>147.65983328530365</v>
      </c>
      <c r="U76" s="75"/>
      <c r="V76" s="75"/>
      <c r="W76" s="75">
        <f>(S75+S77)-S76</f>
        <v>-0.8111603338151099</v>
      </c>
      <c r="X76" s="57">
        <v>270</v>
      </c>
      <c r="Y76" s="65">
        <f>SUM($X$18:X76)</f>
        <v>7243.1</v>
      </c>
      <c r="AG76" s="72" t="s">
        <v>224</v>
      </c>
      <c r="AI76" s="73"/>
      <c r="AR76" s="57" t="s">
        <v>127</v>
      </c>
      <c r="AT76" s="74"/>
      <c r="BM76" s="66" t="s">
        <v>225</v>
      </c>
    </row>
    <row r="77" spans="1:65" s="72" customFormat="1" ht="11.25">
      <c r="A77" s="55">
        <v>60</v>
      </c>
      <c r="B77" s="72" t="s">
        <v>154</v>
      </c>
      <c r="C77" s="72" t="s">
        <v>226</v>
      </c>
      <c r="L77" s="57" t="s">
        <v>126</v>
      </c>
      <c r="N77" s="73"/>
      <c r="O77" s="55">
        <v>35</v>
      </c>
      <c r="P77" s="73">
        <v>7659568</v>
      </c>
      <c r="Q77" s="73">
        <v>582067.8</v>
      </c>
      <c r="R77" s="55">
        <v>35</v>
      </c>
      <c r="S77" s="72">
        <v>115</v>
      </c>
      <c r="U77" s="73"/>
      <c r="V77" s="73"/>
      <c r="W77" s="73"/>
      <c r="X77" s="57"/>
      <c r="AI77" s="73">
        <v>73</v>
      </c>
      <c r="AR77" s="57" t="s">
        <v>127</v>
      </c>
      <c r="AT77" s="74">
        <v>1947</v>
      </c>
      <c r="BF77" s="72" t="s">
        <v>221</v>
      </c>
      <c r="BM77" s="74"/>
    </row>
    <row r="78" spans="1:65" s="57" customFormat="1" ht="11.25">
      <c r="A78" s="55">
        <v>61</v>
      </c>
      <c r="B78" s="57" t="s">
        <v>227</v>
      </c>
      <c r="C78" s="57" t="s">
        <v>228</v>
      </c>
      <c r="D78" s="57" t="s">
        <v>131</v>
      </c>
      <c r="K78" s="57">
        <v>1968</v>
      </c>
      <c r="L78" s="57" t="s">
        <v>126</v>
      </c>
      <c r="M78" s="64"/>
      <c r="N78" s="64"/>
      <c r="O78" s="55">
        <v>35</v>
      </c>
      <c r="P78" s="64">
        <v>7659818.1</v>
      </c>
      <c r="Q78" s="64">
        <v>582257.9</v>
      </c>
      <c r="R78" s="55">
        <v>35</v>
      </c>
      <c r="S78" s="60">
        <f>SQRT((P82-P78)^2+(Q82-Q78)^2)</f>
        <v>25.403149411533942</v>
      </c>
      <c r="T78" s="61">
        <f>IF(ATAN2((P82-P78),(Q82-Q78))&lt;0,ATAN2((P82-P78),(Q82-Q78))+2*PI(),ATAN2((P82-P78),(Q82-Q78)))*200/PI()</f>
        <v>30.18918419300063</v>
      </c>
      <c r="U78" s="60"/>
      <c r="V78" s="60"/>
      <c r="W78" s="60"/>
      <c r="Y78" s="78"/>
      <c r="Z78" s="78"/>
      <c r="AI78" s="64">
        <v>76.9</v>
      </c>
      <c r="AR78" s="57" t="s">
        <v>127</v>
      </c>
      <c r="AT78" s="66">
        <v>1968</v>
      </c>
      <c r="AZ78" s="57" t="s">
        <v>229</v>
      </c>
      <c r="BC78" s="57" t="s">
        <v>230</v>
      </c>
      <c r="BD78" s="57" t="s">
        <v>231</v>
      </c>
      <c r="BF78" s="57" t="s">
        <v>232</v>
      </c>
      <c r="BM78" s="66"/>
    </row>
    <row r="79" spans="1:65" s="72" customFormat="1" ht="11.25">
      <c r="A79" s="55">
        <v>62</v>
      </c>
      <c r="B79" s="72" t="s">
        <v>154</v>
      </c>
      <c r="C79" s="72" t="s">
        <v>233</v>
      </c>
      <c r="L79" s="57" t="s">
        <v>126</v>
      </c>
      <c r="N79" s="73"/>
      <c r="O79" s="55">
        <v>35</v>
      </c>
      <c r="P79" s="73">
        <v>7659923.8</v>
      </c>
      <c r="Q79" s="73">
        <v>581926.9</v>
      </c>
      <c r="R79" s="55">
        <v>35</v>
      </c>
      <c r="S79" s="72">
        <v>207.6</v>
      </c>
      <c r="U79" s="73"/>
      <c r="V79" s="73"/>
      <c r="W79" s="73"/>
      <c r="X79" s="57"/>
      <c r="AI79" s="73">
        <v>66.6</v>
      </c>
      <c r="AR79" s="57" t="s">
        <v>127</v>
      </c>
      <c r="AT79" s="74">
        <v>1947</v>
      </c>
      <c r="AZ79" s="72" t="s">
        <v>234</v>
      </c>
      <c r="BD79" s="72" t="s">
        <v>235</v>
      </c>
      <c r="BF79" s="72" t="s">
        <v>221</v>
      </c>
      <c r="BM79" s="74"/>
    </row>
    <row r="80" spans="1:65" s="72" customFormat="1" ht="11.25">
      <c r="A80" s="55">
        <v>63</v>
      </c>
      <c r="B80" s="72" t="s">
        <v>222</v>
      </c>
      <c r="C80" s="72" t="s">
        <v>236</v>
      </c>
      <c r="D80" s="72" t="s">
        <v>131</v>
      </c>
      <c r="K80" s="72">
        <v>1947</v>
      </c>
      <c r="N80" s="73"/>
      <c r="O80" s="55">
        <v>35</v>
      </c>
      <c r="P80" s="75">
        <f>P79+(S79-W80/2)*COS(T80*PI()/200)</f>
        <v>7659863.933316696</v>
      </c>
      <c r="Q80" s="75">
        <f>Q79+(S79-W80/2)*SIN(T80*PI()/200)</f>
        <v>582125.7082873662</v>
      </c>
      <c r="R80" s="76">
        <v>35</v>
      </c>
      <c r="S80" s="75">
        <f>SQRT((P81-P79)^2+(Q81-Q79)^2)</f>
        <v>342.6529585454471</v>
      </c>
      <c r="T80" s="77">
        <f>IF(ATAN2((P81-P79),(Q81-Q79))&lt;0,ATAN2((P81-P79),(Q81-Q79))+2*PI(),ATAN2((P81-P79),(Q81-Q79)))*200/PI()</f>
        <v>118.62055950975983</v>
      </c>
      <c r="U80" s="75"/>
      <c r="V80" s="75"/>
      <c r="W80" s="75">
        <f>(S79+S81)-S80</f>
        <v>-0.05295854544709755</v>
      </c>
      <c r="X80" s="57">
        <v>220</v>
      </c>
      <c r="Y80" s="65">
        <f>SUM($X$18:X80)</f>
        <v>7463.1</v>
      </c>
      <c r="AA80" s="73"/>
      <c r="AI80" s="73"/>
      <c r="AR80" s="57" t="s">
        <v>127</v>
      </c>
      <c r="AT80" s="74"/>
      <c r="BM80" s="66" t="s">
        <v>225</v>
      </c>
    </row>
    <row r="81" spans="1:65" s="72" customFormat="1" ht="11.25">
      <c r="A81" s="55">
        <v>64</v>
      </c>
      <c r="B81" s="72" t="s">
        <v>154</v>
      </c>
      <c r="C81" s="72" t="s">
        <v>237</v>
      </c>
      <c r="L81" s="57" t="s">
        <v>126</v>
      </c>
      <c r="N81" s="73"/>
      <c r="O81" s="55">
        <v>35</v>
      </c>
      <c r="P81" s="73">
        <v>7659825</v>
      </c>
      <c r="Q81" s="73">
        <v>582255</v>
      </c>
      <c r="R81" s="55">
        <v>35</v>
      </c>
      <c r="S81" s="72">
        <v>135</v>
      </c>
      <c r="U81" s="73"/>
      <c r="V81" s="73"/>
      <c r="W81" s="73"/>
      <c r="X81" s="57"/>
      <c r="AI81" s="73">
        <v>77.5</v>
      </c>
      <c r="AR81" s="57" t="s">
        <v>127</v>
      </c>
      <c r="AT81" s="74">
        <v>1947</v>
      </c>
      <c r="AZ81" s="72" t="s">
        <v>238</v>
      </c>
      <c r="BD81" s="72" t="s">
        <v>235</v>
      </c>
      <c r="BF81" s="72" t="s">
        <v>221</v>
      </c>
      <c r="BM81" s="74"/>
    </row>
    <row r="82" spans="1:65" s="57" customFormat="1" ht="11.25">
      <c r="A82" s="55">
        <v>65</v>
      </c>
      <c r="B82" s="57" t="s">
        <v>239</v>
      </c>
      <c r="C82" s="57" t="s">
        <v>240</v>
      </c>
      <c r="K82" s="57">
        <v>1968</v>
      </c>
      <c r="L82" s="57" t="s">
        <v>126</v>
      </c>
      <c r="M82" s="64"/>
      <c r="N82" s="64"/>
      <c r="O82" s="55">
        <v>35</v>
      </c>
      <c r="P82" s="64">
        <v>7659840.7</v>
      </c>
      <c r="Q82" s="64">
        <v>582269.5</v>
      </c>
      <c r="R82" s="55">
        <v>35</v>
      </c>
      <c r="S82" s="60">
        <f>SQRT((P83-P82)^2+(Q83-Q82)^2)</f>
        <v>25.403149411533942</v>
      </c>
      <c r="T82" s="61">
        <f>IF(ATAN2((P83-P82),(Q83-Q82))&lt;0,ATAN2((P83-P82),(Q83-Q82))+2*PI(),ATAN2((P83-P82),(Q83-Q82)))*200/PI()</f>
        <v>230.18918419300064</v>
      </c>
      <c r="U82" s="60"/>
      <c r="V82" s="60"/>
      <c r="W82" s="60"/>
      <c r="Y82" s="78"/>
      <c r="Z82" s="78"/>
      <c r="AI82" s="64">
        <v>72.8</v>
      </c>
      <c r="AR82" s="57" t="s">
        <v>127</v>
      </c>
      <c r="AT82" s="66">
        <v>1968</v>
      </c>
      <c r="AZ82" s="57" t="s">
        <v>229</v>
      </c>
      <c r="BC82" s="57" t="s">
        <v>230</v>
      </c>
      <c r="BD82" s="57" t="s">
        <v>231</v>
      </c>
      <c r="BM82" s="66"/>
    </row>
    <row r="83" spans="1:65" s="57" customFormat="1" ht="11.25">
      <c r="A83" s="55">
        <v>66</v>
      </c>
      <c r="B83" s="57" t="s">
        <v>241</v>
      </c>
      <c r="C83" s="57" t="s">
        <v>242</v>
      </c>
      <c r="K83" s="57">
        <v>1968</v>
      </c>
      <c r="L83" s="57" t="s">
        <v>126</v>
      </c>
      <c r="M83" s="64"/>
      <c r="N83" s="64"/>
      <c r="O83" s="55">
        <v>35</v>
      </c>
      <c r="P83" s="64">
        <v>7659818.1</v>
      </c>
      <c r="Q83" s="64">
        <v>582257.9</v>
      </c>
      <c r="R83" s="55">
        <v>35</v>
      </c>
      <c r="S83" s="60">
        <f>SQRT((P87-P83)^2+(Q87-Q83)^2)</f>
        <v>3102.5791077750337</v>
      </c>
      <c r="T83" s="61">
        <f>IF(ATAN2((P87-P83),(Q87-Q83))&lt;0,ATAN2((P87-P83),(Q87-Q83))+2*PI(),ATAN2((P87-P83),(Q87-Q83)))*200/PI()</f>
        <v>30.181106828881614</v>
      </c>
      <c r="U83" s="60"/>
      <c r="V83" s="60"/>
      <c r="W83" s="60"/>
      <c r="Y83" s="78"/>
      <c r="Z83" s="78"/>
      <c r="AI83" s="64">
        <v>76.9</v>
      </c>
      <c r="AR83" s="57" t="s">
        <v>127</v>
      </c>
      <c r="AT83" s="66">
        <v>1968</v>
      </c>
      <c r="AZ83" s="57" t="s">
        <v>229</v>
      </c>
      <c r="BC83" s="57" t="s">
        <v>230</v>
      </c>
      <c r="BD83" s="57" t="s">
        <v>231</v>
      </c>
      <c r="BF83" s="57" t="s">
        <v>243</v>
      </c>
      <c r="BM83" s="66"/>
    </row>
    <row r="84" spans="1:65" s="72" customFormat="1" ht="11.25">
      <c r="A84" s="55">
        <v>67</v>
      </c>
      <c r="B84" s="72" t="s">
        <v>154</v>
      </c>
      <c r="C84" s="72" t="s">
        <v>244</v>
      </c>
      <c r="L84" s="57" t="s">
        <v>126</v>
      </c>
      <c r="N84" s="73"/>
      <c r="O84" s="55">
        <v>35</v>
      </c>
      <c r="P84" s="73">
        <v>7660022.7</v>
      </c>
      <c r="Q84" s="73">
        <v>582267.6</v>
      </c>
      <c r="R84" s="55">
        <v>35</v>
      </c>
      <c r="S84" s="72">
        <v>44.4</v>
      </c>
      <c r="U84" s="73"/>
      <c r="V84" s="73"/>
      <c r="W84" s="73"/>
      <c r="X84" s="57"/>
      <c r="AI84" s="73">
        <v>68.4</v>
      </c>
      <c r="AR84" s="57" t="s">
        <v>127</v>
      </c>
      <c r="AT84" s="74">
        <v>1947</v>
      </c>
      <c r="AZ84" s="72" t="s">
        <v>245</v>
      </c>
      <c r="BD84" s="72" t="s">
        <v>235</v>
      </c>
      <c r="BF84" s="72" t="s">
        <v>221</v>
      </c>
      <c r="BM84" s="74"/>
    </row>
    <row r="85" spans="1:65" s="72" customFormat="1" ht="11.25">
      <c r="A85" s="55">
        <v>68</v>
      </c>
      <c r="B85" s="72" t="s">
        <v>222</v>
      </c>
      <c r="C85" s="72" t="s">
        <v>246</v>
      </c>
      <c r="D85" s="72" t="s">
        <v>131</v>
      </c>
      <c r="K85" s="72">
        <v>1947</v>
      </c>
      <c r="N85" s="73"/>
      <c r="O85" s="55">
        <v>35</v>
      </c>
      <c r="P85" s="75">
        <f>P84+(S84-W85/2)*COS(T85*PI()/200)</f>
        <v>7659994.977259788</v>
      </c>
      <c r="Q85" s="75">
        <f>Q84+(S84-W85/2)*SIN(T85*PI()/200)</f>
        <v>582302.3191812905</v>
      </c>
      <c r="R85" s="76">
        <v>35</v>
      </c>
      <c r="S85" s="75">
        <f>SQRT((P86-P84)^2+(Q86-Q84)^2)</f>
        <v>84.45880652732214</v>
      </c>
      <c r="T85" s="77">
        <f>IF(ATAN2((P86-P84),(Q86-Q84))&lt;0,ATAN2((P86-P84),(Q86-Q84))+2*PI(),ATAN2((P86-P84),(Q86-Q84)))*200/PI()</f>
        <v>142.896483444838</v>
      </c>
      <c r="U85" s="75"/>
      <c r="V85" s="75"/>
      <c r="W85" s="75">
        <f>(S84+S86)-S85</f>
        <v>-0.058806527322133206</v>
      </c>
      <c r="X85" s="57">
        <v>390</v>
      </c>
      <c r="Y85" s="65">
        <f>SUM($X$18:X85)</f>
        <v>7853.1</v>
      </c>
      <c r="AA85" s="73"/>
      <c r="AI85" s="73"/>
      <c r="AR85" s="57" t="s">
        <v>127</v>
      </c>
      <c r="AT85" s="74"/>
      <c r="BM85" s="74"/>
    </row>
    <row r="86" spans="1:65" s="72" customFormat="1" ht="11.25">
      <c r="A86" s="55">
        <v>69</v>
      </c>
      <c r="B86" s="72" t="s">
        <v>154</v>
      </c>
      <c r="C86" s="72" t="s">
        <v>247</v>
      </c>
      <c r="L86" s="57" t="s">
        <v>126</v>
      </c>
      <c r="N86" s="73"/>
      <c r="O86" s="55">
        <v>35</v>
      </c>
      <c r="P86" s="73">
        <v>7659970</v>
      </c>
      <c r="Q86" s="73">
        <v>582333.6</v>
      </c>
      <c r="R86" s="55">
        <v>35</v>
      </c>
      <c r="S86" s="72">
        <v>40</v>
      </c>
      <c r="U86" s="73"/>
      <c r="V86" s="73"/>
      <c r="W86" s="73"/>
      <c r="X86" s="57"/>
      <c r="AI86" s="73">
        <v>66.2</v>
      </c>
      <c r="AR86" s="57" t="s">
        <v>127</v>
      </c>
      <c r="AT86" s="74">
        <v>1947</v>
      </c>
      <c r="AZ86" s="72" t="s">
        <v>248</v>
      </c>
      <c r="BD86" s="72" t="s">
        <v>235</v>
      </c>
      <c r="BF86" s="72" t="s">
        <v>221</v>
      </c>
      <c r="BM86" s="74"/>
    </row>
    <row r="87" spans="1:65" s="57" customFormat="1" ht="11.25">
      <c r="A87" s="55">
        <v>70</v>
      </c>
      <c r="B87" s="57" t="s">
        <v>227</v>
      </c>
      <c r="C87" s="57" t="s">
        <v>249</v>
      </c>
      <c r="H87" s="72"/>
      <c r="I87" s="72"/>
      <c r="J87" s="72"/>
      <c r="K87" s="57">
        <v>1968</v>
      </c>
      <c r="L87" s="57" t="s">
        <v>126</v>
      </c>
      <c r="M87" s="64"/>
      <c r="N87" s="64"/>
      <c r="O87" s="55">
        <v>35</v>
      </c>
      <c r="P87" s="64">
        <v>7662578.5</v>
      </c>
      <c r="Q87" s="64">
        <v>583674.3</v>
      </c>
      <c r="R87" s="55">
        <v>35</v>
      </c>
      <c r="S87" s="60">
        <f>SQRT((P91-P87)^2+(Q91-Q87)^2)</f>
        <v>3939.9450249968286</v>
      </c>
      <c r="T87" s="61">
        <f>IF(ATAN2((P91-P87),(Q91-Q87))&lt;0,ATAN2((P91-P87),(Q91-Q87))+2*PI(),ATAN2((P91-P87),(Q91-Q87)))*200/PI()</f>
        <v>37.82867454551301</v>
      </c>
      <c r="U87" s="60"/>
      <c r="V87" s="60"/>
      <c r="W87" s="60"/>
      <c r="Y87" s="78"/>
      <c r="Z87" s="78"/>
      <c r="AI87" s="64">
        <v>78.2</v>
      </c>
      <c r="AR87" s="57" t="s">
        <v>127</v>
      </c>
      <c r="AT87" s="66">
        <v>1968</v>
      </c>
      <c r="AZ87" s="57" t="s">
        <v>250</v>
      </c>
      <c r="BD87" s="72" t="s">
        <v>235</v>
      </c>
      <c r="BF87" s="57" t="s">
        <v>251</v>
      </c>
      <c r="BM87" s="66"/>
    </row>
    <row r="88" spans="1:65" s="72" customFormat="1" ht="11.25">
      <c r="A88" s="55">
        <v>71</v>
      </c>
      <c r="B88" s="72" t="s">
        <v>154</v>
      </c>
      <c r="C88" s="72" t="s">
        <v>252</v>
      </c>
      <c r="L88" s="57" t="s">
        <v>126</v>
      </c>
      <c r="N88" s="73"/>
      <c r="O88" s="55">
        <v>35</v>
      </c>
      <c r="P88" s="73">
        <v>7660265.2</v>
      </c>
      <c r="Q88" s="73">
        <v>582544</v>
      </c>
      <c r="R88" s="55">
        <v>35</v>
      </c>
      <c r="S88" s="72">
        <v>65</v>
      </c>
      <c r="U88" s="73"/>
      <c r="V88" s="73"/>
      <c r="W88" s="73"/>
      <c r="X88" s="57"/>
      <c r="AI88" s="73">
        <v>68.8</v>
      </c>
      <c r="AR88" s="57" t="s">
        <v>127</v>
      </c>
      <c r="AT88" s="74">
        <v>1947</v>
      </c>
      <c r="AZ88" s="72" t="s">
        <v>253</v>
      </c>
      <c r="BD88" s="72" t="s">
        <v>235</v>
      </c>
      <c r="BF88" s="72" t="s">
        <v>221</v>
      </c>
      <c r="BM88" s="74"/>
    </row>
    <row r="89" spans="1:65" s="72" customFormat="1" ht="11.25">
      <c r="A89" s="55">
        <v>72</v>
      </c>
      <c r="B89" s="72" t="s">
        <v>222</v>
      </c>
      <c r="C89" s="72" t="s">
        <v>254</v>
      </c>
      <c r="D89" s="72" t="s">
        <v>131</v>
      </c>
      <c r="K89" s="72">
        <v>1947</v>
      </c>
      <c r="N89" s="73"/>
      <c r="O89" s="55">
        <v>35</v>
      </c>
      <c r="P89" s="75">
        <f>P88+(S88-W89/2)*COS(T89*PI()/200)</f>
        <v>7660239.271057557</v>
      </c>
      <c r="Q89" s="75">
        <f>Q88+(S88-W89/2)*SIN(T89*PI()/200)</f>
        <v>582603.6079957816</v>
      </c>
      <c r="R89" s="76">
        <v>35</v>
      </c>
      <c r="S89" s="75">
        <f>SQRT((P90-P88)^2+(Q90-Q88)^2)</f>
        <v>182.00651087279516</v>
      </c>
      <c r="T89" s="77">
        <f>IF(ATAN2((P90-P88),(Q90-Q88))&lt;0,ATAN2((P90-P88),(Q90-Q88))+2*PI(),ATAN2((P90-P88),(Q90-Q88)))*200/PI()</f>
        <v>126.12067468590676</v>
      </c>
      <c r="U89" s="75"/>
      <c r="V89" s="75"/>
      <c r="W89" s="75">
        <f>(S88+S90)-S89</f>
        <v>-0.006510872795161049</v>
      </c>
      <c r="X89" s="57">
        <v>555</v>
      </c>
      <c r="Y89" s="65">
        <f>SUM($X$18:X89)</f>
        <v>8408.1</v>
      </c>
      <c r="AA89" s="73"/>
      <c r="AI89" s="73"/>
      <c r="AR89" s="57" t="s">
        <v>127</v>
      </c>
      <c r="AT89" s="74"/>
      <c r="BM89" s="66" t="s">
        <v>225</v>
      </c>
    </row>
    <row r="90" spans="1:65" s="72" customFormat="1" ht="11.25">
      <c r="A90" s="55">
        <v>73</v>
      </c>
      <c r="B90" s="72" t="s">
        <v>154</v>
      </c>
      <c r="C90" s="72" t="s">
        <v>255</v>
      </c>
      <c r="L90" s="57" t="s">
        <v>126</v>
      </c>
      <c r="N90" s="73"/>
      <c r="O90" s="55">
        <v>35</v>
      </c>
      <c r="P90" s="73">
        <v>7660192.6</v>
      </c>
      <c r="Q90" s="73">
        <v>582710.9</v>
      </c>
      <c r="R90" s="55">
        <v>35</v>
      </c>
      <c r="S90" s="72">
        <v>117</v>
      </c>
      <c r="U90" s="73"/>
      <c r="V90" s="73"/>
      <c r="W90" s="73"/>
      <c r="X90" s="57"/>
      <c r="AI90" s="73">
        <v>68.8</v>
      </c>
      <c r="AR90" s="57" t="s">
        <v>127</v>
      </c>
      <c r="AT90" s="74">
        <v>1947</v>
      </c>
      <c r="AZ90" s="72" t="s">
        <v>256</v>
      </c>
      <c r="BD90" s="72" t="s">
        <v>235</v>
      </c>
      <c r="BF90" s="72" t="s">
        <v>221</v>
      </c>
      <c r="BM90" s="74"/>
    </row>
    <row r="91" spans="1:65" s="57" customFormat="1" ht="11.25">
      <c r="A91" s="55">
        <v>74</v>
      </c>
      <c r="B91" s="57" t="s">
        <v>239</v>
      </c>
      <c r="C91" s="57" t="s">
        <v>257</v>
      </c>
      <c r="K91" s="57">
        <v>1968</v>
      </c>
      <c r="L91" s="57" t="s">
        <v>126</v>
      </c>
      <c r="M91" s="64"/>
      <c r="N91" s="64"/>
      <c r="O91" s="55">
        <v>35</v>
      </c>
      <c r="P91" s="64">
        <v>7665843.1</v>
      </c>
      <c r="Q91" s="64">
        <v>585880.1</v>
      </c>
      <c r="R91" s="55">
        <v>35</v>
      </c>
      <c r="S91" s="60">
        <f>SQRT((P92-P91)^2+(Q92-Q91)^2)</f>
        <v>101.92767043349907</v>
      </c>
      <c r="T91" s="61">
        <f>IF(ATAN2((P92-P91),(Q92-Q91))&lt;0,ATAN2((P92-P91),(Q92-Q91))+2*PI(),ATAN2((P92-P91),(Q92-Q91)))*200/PI()</f>
        <v>37.77986468192511</v>
      </c>
      <c r="U91" s="60"/>
      <c r="V91" s="60"/>
      <c r="W91" s="60"/>
      <c r="Y91" s="78"/>
      <c r="Z91" s="78"/>
      <c r="AG91" s="57" t="s">
        <v>258</v>
      </c>
      <c r="AI91" s="64">
        <v>72</v>
      </c>
      <c r="AR91" s="57" t="s">
        <v>127</v>
      </c>
      <c r="AT91" s="66">
        <v>1968</v>
      </c>
      <c r="BM91" s="66"/>
    </row>
    <row r="92" spans="1:65" s="57" customFormat="1" ht="14.25" customHeight="1">
      <c r="A92" s="55">
        <v>75</v>
      </c>
      <c r="B92" s="57" t="s">
        <v>239</v>
      </c>
      <c r="C92" s="57" t="s">
        <v>259</v>
      </c>
      <c r="K92" s="57">
        <v>1968</v>
      </c>
      <c r="L92" s="57" t="s">
        <v>126</v>
      </c>
      <c r="M92" s="64"/>
      <c r="N92" s="64"/>
      <c r="O92" s="55">
        <v>35</v>
      </c>
      <c r="P92" s="64">
        <v>7665927.6</v>
      </c>
      <c r="Q92" s="64">
        <v>585937.1</v>
      </c>
      <c r="R92" s="55">
        <v>35</v>
      </c>
      <c r="S92" s="60">
        <f>SQRT((P93-P92)^2+(Q93-Q92)^2)</f>
        <v>791.5443259851253</v>
      </c>
      <c r="T92" s="61">
        <f>IF(ATAN2((P93-P92),(Q93-Q92))&lt;0,ATAN2((P93-P92),(Q93-Q92))+2*PI(),ATAN2((P93-P92),(Q93-Q92)))*200/PI()</f>
        <v>237.82377615311265</v>
      </c>
      <c r="U92" s="60"/>
      <c r="V92" s="60"/>
      <c r="W92" s="60"/>
      <c r="Y92" s="78"/>
      <c r="Z92" s="78"/>
      <c r="AI92" s="64">
        <v>72.1</v>
      </c>
      <c r="AR92" s="57" t="s">
        <v>127</v>
      </c>
      <c r="AT92" s="66">
        <v>1968</v>
      </c>
      <c r="BM92" s="66"/>
    </row>
    <row r="93" spans="1:65" s="57" customFormat="1" ht="15" customHeight="1">
      <c r="A93" s="55">
        <v>76</v>
      </c>
      <c r="B93" s="57" t="s">
        <v>260</v>
      </c>
      <c r="C93" s="57" t="s">
        <v>261</v>
      </c>
      <c r="D93" s="57" t="s">
        <v>131</v>
      </c>
      <c r="K93" s="57">
        <v>1968</v>
      </c>
      <c r="L93" s="57" t="s">
        <v>126</v>
      </c>
      <c r="N93" s="64"/>
      <c r="O93" s="55">
        <v>35</v>
      </c>
      <c r="P93" s="64">
        <v>7665271.7</v>
      </c>
      <c r="Q93" s="64">
        <v>585494</v>
      </c>
      <c r="R93" s="55">
        <v>35</v>
      </c>
      <c r="S93" s="60">
        <f>SQRT((P97-P93)^2+(Q97-Q93)^2)</f>
        <v>1287.7631653371795</v>
      </c>
      <c r="T93" s="61">
        <f>IF(ATAN2((P97-P93),(Q97-Q93))&lt;0,ATAN2((P97-P93),(Q97-Q93))+2*PI(),ATAN2((P97-P93),(Q97-Q93)))*200/PI()</f>
        <v>61.54644178650051</v>
      </c>
      <c r="U93" s="60"/>
      <c r="V93" s="60"/>
      <c r="W93" s="60"/>
      <c r="Y93" s="78"/>
      <c r="Z93" s="78"/>
      <c r="AI93" s="64"/>
      <c r="AR93" s="57" t="s">
        <v>127</v>
      </c>
      <c r="AT93" s="66">
        <v>1968</v>
      </c>
      <c r="BM93" s="66"/>
    </row>
    <row r="94" spans="1:65" s="72" customFormat="1" ht="11.25">
      <c r="A94" s="55">
        <v>77</v>
      </c>
      <c r="B94" s="72" t="s">
        <v>154</v>
      </c>
      <c r="C94" s="72" t="s">
        <v>262</v>
      </c>
      <c r="L94" s="57" t="s">
        <v>126</v>
      </c>
      <c r="N94" s="73"/>
      <c r="O94" s="55">
        <v>35</v>
      </c>
      <c r="P94" s="73">
        <v>7660768.4</v>
      </c>
      <c r="Q94" s="73">
        <v>582800.8</v>
      </c>
      <c r="R94" s="55">
        <v>35</v>
      </c>
      <c r="S94" s="72">
        <v>70.1</v>
      </c>
      <c r="U94" s="73"/>
      <c r="V94" s="73"/>
      <c r="W94" s="73"/>
      <c r="X94" s="57"/>
      <c r="AI94" s="73">
        <v>68.3</v>
      </c>
      <c r="AR94" s="57" t="s">
        <v>127</v>
      </c>
      <c r="AT94" s="74">
        <v>1947</v>
      </c>
      <c r="AZ94" s="72" t="s">
        <v>263</v>
      </c>
      <c r="BD94" s="72" t="s">
        <v>235</v>
      </c>
      <c r="BF94" s="72" t="s">
        <v>221</v>
      </c>
      <c r="BM94" s="74"/>
    </row>
    <row r="95" spans="1:65" s="72" customFormat="1" ht="11.25">
      <c r="A95" s="55">
        <v>78</v>
      </c>
      <c r="B95" s="72" t="s">
        <v>222</v>
      </c>
      <c r="C95" s="72" t="s">
        <v>264</v>
      </c>
      <c r="D95" s="72" t="s">
        <v>131</v>
      </c>
      <c r="K95" s="72">
        <v>1947</v>
      </c>
      <c r="N95" s="73"/>
      <c r="O95" s="55">
        <v>35</v>
      </c>
      <c r="P95" s="75">
        <f>P94+(S94-W95/2)*COS(T95*PI()/200)</f>
        <v>7660729.122621678</v>
      </c>
      <c r="Q95" s="75">
        <f>Q94+(S94-W95/2)*SIN(T95*PI()/200)</f>
        <v>582858.87061346</v>
      </c>
      <c r="R95" s="76">
        <v>35</v>
      </c>
      <c r="S95" s="75">
        <f>SQRT((P96-P94)^2+(Q96-Q94)^2)</f>
        <v>145.11281817989047</v>
      </c>
      <c r="T95" s="77">
        <f>IF(ATAN2((P96-P94),(Q96-Q94))&lt;0,ATAN2((P96-P94),(Q96-Q94))+2*PI(),ATAN2((P96-P94),(Q96-Q94)))*200/PI()</f>
        <v>137.8592753286023</v>
      </c>
      <c r="U95" s="75"/>
      <c r="V95" s="75"/>
      <c r="W95" s="75">
        <f>(S94+S96)-S95</f>
        <v>-0.012818179890473402</v>
      </c>
      <c r="X95" s="57">
        <v>475</v>
      </c>
      <c r="Y95" s="65">
        <f>SUM($X$18:X95)</f>
        <v>8883.1</v>
      </c>
      <c r="AA95" s="73"/>
      <c r="AI95" s="73"/>
      <c r="AR95" s="57" t="s">
        <v>127</v>
      </c>
      <c r="AT95" s="74"/>
      <c r="BM95" s="66" t="s">
        <v>225</v>
      </c>
    </row>
    <row r="96" spans="1:65" s="72" customFormat="1" ht="11.25">
      <c r="A96" s="55">
        <v>79</v>
      </c>
      <c r="B96" s="72" t="s">
        <v>154</v>
      </c>
      <c r="C96" s="72" t="s">
        <v>265</v>
      </c>
      <c r="L96" s="57" t="s">
        <v>126</v>
      </c>
      <c r="N96" s="73"/>
      <c r="O96" s="55">
        <v>35</v>
      </c>
      <c r="P96" s="73">
        <v>7660687.1</v>
      </c>
      <c r="Q96" s="73">
        <v>582921</v>
      </c>
      <c r="R96" s="55">
        <v>35</v>
      </c>
      <c r="S96" s="72">
        <v>75</v>
      </c>
      <c r="U96" s="73"/>
      <c r="V96" s="73"/>
      <c r="W96" s="73"/>
      <c r="X96" s="57"/>
      <c r="AI96" s="73">
        <v>68.2</v>
      </c>
      <c r="AR96" s="57" t="s">
        <v>127</v>
      </c>
      <c r="AT96" s="74">
        <v>1947</v>
      </c>
      <c r="AZ96" s="72" t="s">
        <v>256</v>
      </c>
      <c r="BD96" s="72" t="s">
        <v>235</v>
      </c>
      <c r="BF96" s="72" t="s">
        <v>221</v>
      </c>
      <c r="BM96" s="74"/>
    </row>
    <row r="97" spans="1:65" s="57" customFormat="1" ht="11.25">
      <c r="A97" s="55">
        <v>80</v>
      </c>
      <c r="B97" s="57" t="s">
        <v>239</v>
      </c>
      <c r="C97" s="57" t="s">
        <v>266</v>
      </c>
      <c r="K97" s="57">
        <v>1968</v>
      </c>
      <c r="L97" s="57" t="s">
        <v>126</v>
      </c>
      <c r="M97" s="64"/>
      <c r="N97" s="64"/>
      <c r="O97" s="55">
        <v>35</v>
      </c>
      <c r="P97" s="64">
        <v>7666003.1</v>
      </c>
      <c r="Q97" s="64">
        <v>586553.9</v>
      </c>
      <c r="R97" s="55">
        <v>35</v>
      </c>
      <c r="S97" s="60">
        <f>SQRT((P98-P97)^2+(Q98-Q97)^2)</f>
        <v>76.3287626000703</v>
      </c>
      <c r="T97" s="61">
        <f>IF(ATAN2((P98-P97),(Q98-Q97))&lt;0,ATAN2((P98-P97),(Q98-Q97))+2*PI(),ATAN2((P98-P97),(Q98-Q97)))*200/PI()</f>
        <v>62.10394006394945</v>
      </c>
      <c r="U97" s="60"/>
      <c r="V97" s="60"/>
      <c r="W97" s="60"/>
      <c r="Y97" s="78"/>
      <c r="Z97" s="78"/>
      <c r="AG97" s="57" t="s">
        <v>267</v>
      </c>
      <c r="AI97" s="64">
        <v>72.6</v>
      </c>
      <c r="AR97" s="57" t="s">
        <v>127</v>
      </c>
      <c r="AT97" s="66">
        <v>1968</v>
      </c>
      <c r="BM97" s="66"/>
    </row>
    <row r="98" spans="1:65" s="57" customFormat="1" ht="11.25">
      <c r="A98" s="55">
        <v>81</v>
      </c>
      <c r="B98" s="57" t="s">
        <v>239</v>
      </c>
      <c r="C98" s="57" t="s">
        <v>268</v>
      </c>
      <c r="K98" s="57">
        <v>1968</v>
      </c>
      <c r="L98" s="57" t="s">
        <v>126</v>
      </c>
      <c r="M98" s="64"/>
      <c r="N98" s="64"/>
      <c r="O98" s="55">
        <v>35</v>
      </c>
      <c r="P98" s="64">
        <v>7666045.9</v>
      </c>
      <c r="Q98" s="64">
        <v>586617.1</v>
      </c>
      <c r="R98" s="55">
        <v>35</v>
      </c>
      <c r="S98" s="60">
        <f>SQRT((P99-P98)^2+(Q99-Q98)^2)</f>
        <v>542.8123248419892</v>
      </c>
      <c r="T98" s="61">
        <f>IF(ATAN2((P99-P98),(Q99-Q98))&lt;0,ATAN2((P99-P98),(Q99-Q98))+2*PI(),ATAN2((P99-P98),(Q99-Q98)))*200/PI()</f>
        <v>261.5744443109513</v>
      </c>
      <c r="U98" s="60"/>
      <c r="V98" s="60"/>
      <c r="W98" s="60"/>
      <c r="Y98" s="78"/>
      <c r="Z98" s="78"/>
      <c r="AI98" s="64">
        <v>73.3</v>
      </c>
      <c r="AR98" s="57" t="s">
        <v>127</v>
      </c>
      <c r="AT98" s="66">
        <v>1968</v>
      </c>
      <c r="BM98" s="66"/>
    </row>
    <row r="99" spans="1:65" s="57" customFormat="1" ht="11.25">
      <c r="A99" s="55">
        <v>82</v>
      </c>
      <c r="B99" s="57" t="s">
        <v>260</v>
      </c>
      <c r="C99" s="57" t="s">
        <v>269</v>
      </c>
      <c r="D99" s="57" t="s">
        <v>131</v>
      </c>
      <c r="K99" s="57">
        <v>1968</v>
      </c>
      <c r="L99" s="57" t="s">
        <v>126</v>
      </c>
      <c r="M99" s="64"/>
      <c r="N99" s="64"/>
      <c r="O99" s="55">
        <v>35</v>
      </c>
      <c r="P99" s="64">
        <v>7665737.8</v>
      </c>
      <c r="Q99" s="64">
        <v>586170.2</v>
      </c>
      <c r="R99" s="55">
        <v>35</v>
      </c>
      <c r="S99" s="60">
        <f>SQRT((P103-P99)^2+(Q103-Q99)^2)</f>
        <v>349.4696696422378</v>
      </c>
      <c r="T99" s="61">
        <f>IF(ATAN2((P103-P99),(Q103-Q99))&lt;0,ATAN2((P103-P99),(Q103-Q99))+2*PI(),ATAN2((P103-P99),(Q103-Q99)))*200/PI()</f>
        <v>234.00115653453747</v>
      </c>
      <c r="U99" s="60"/>
      <c r="V99" s="60"/>
      <c r="W99" s="60"/>
      <c r="Y99" s="78"/>
      <c r="Z99" s="78"/>
      <c r="AI99" s="64"/>
      <c r="AR99" s="57" t="s">
        <v>127</v>
      </c>
      <c r="AT99" s="66">
        <v>1968</v>
      </c>
      <c r="AZ99" s="57" t="s">
        <v>270</v>
      </c>
      <c r="BC99" s="57" t="s">
        <v>271</v>
      </c>
      <c r="BD99" s="57" t="s">
        <v>272</v>
      </c>
      <c r="BM99" s="66"/>
    </row>
    <row r="100" spans="1:65" s="72" customFormat="1" ht="11.25">
      <c r="A100" s="55">
        <v>83</v>
      </c>
      <c r="B100" s="72" t="s">
        <v>154</v>
      </c>
      <c r="C100" s="72" t="s">
        <v>273</v>
      </c>
      <c r="L100" s="57" t="s">
        <v>126</v>
      </c>
      <c r="N100" s="73"/>
      <c r="O100" s="55">
        <v>35</v>
      </c>
      <c r="P100" s="73">
        <v>7661234.3</v>
      </c>
      <c r="Q100" s="73">
        <v>582799.6</v>
      </c>
      <c r="R100" s="55">
        <v>35</v>
      </c>
      <c r="S100" s="72">
        <v>127</v>
      </c>
      <c r="U100" s="73"/>
      <c r="V100" s="73"/>
      <c r="W100" s="73"/>
      <c r="X100" s="57"/>
      <c r="AI100" s="73">
        <v>66.2</v>
      </c>
      <c r="AR100" s="57" t="s">
        <v>127</v>
      </c>
      <c r="AT100" s="74">
        <v>1947</v>
      </c>
      <c r="AZ100" s="72" t="s">
        <v>274</v>
      </c>
      <c r="BD100" s="72" t="s">
        <v>235</v>
      </c>
      <c r="BF100" s="72" t="s">
        <v>221</v>
      </c>
      <c r="BM100" s="74"/>
    </row>
    <row r="101" spans="1:65" s="72" customFormat="1" ht="11.25">
      <c r="A101" s="55">
        <v>84</v>
      </c>
      <c r="B101" s="72" t="s">
        <v>222</v>
      </c>
      <c r="C101" s="72" t="s">
        <v>275</v>
      </c>
      <c r="D101" s="72" t="s">
        <v>131</v>
      </c>
      <c r="K101" s="72">
        <v>1947</v>
      </c>
      <c r="N101" s="73"/>
      <c r="O101" s="55">
        <v>35</v>
      </c>
      <c r="P101" s="75">
        <f>P100+(S100-W101/2)*COS(T101*PI()/200)</f>
        <v>7661190.269471632</v>
      </c>
      <c r="Q101" s="75">
        <f>Q100+(S100-W101/2)*SIN(T101*PI()/200)</f>
        <v>582918.7579092202</v>
      </c>
      <c r="R101" s="76">
        <v>35</v>
      </c>
      <c r="S101" s="75">
        <f>SQRT((P102-P100)^2+(Q102-Q100)^2)</f>
        <v>272.06530466048133</v>
      </c>
      <c r="T101" s="77">
        <f>IF(ATAN2((P102-P100),(Q102-Q100))&lt;0,ATAN2((P102-P100),(Q102-Q100))+2*PI(),ATAN2((P102-P100),(Q102-Q100)))*200/PI()</f>
        <v>122.53331390171846</v>
      </c>
      <c r="U101" s="75"/>
      <c r="V101" s="75"/>
      <c r="W101" s="75">
        <f>(S100+S102)-S101</f>
        <v>-0.06530466048133121</v>
      </c>
      <c r="X101" s="57">
        <v>595</v>
      </c>
      <c r="Y101" s="65">
        <f>SUM($X$18:X101)</f>
        <v>9478.099999999999</v>
      </c>
      <c r="AA101" s="73"/>
      <c r="AI101" s="73"/>
      <c r="AR101" s="57" t="s">
        <v>127</v>
      </c>
      <c r="AT101" s="74"/>
      <c r="BM101" s="66" t="s">
        <v>225</v>
      </c>
    </row>
    <row r="102" spans="1:65" s="72" customFormat="1" ht="11.25">
      <c r="A102" s="55">
        <v>85</v>
      </c>
      <c r="B102" s="72" t="s">
        <v>154</v>
      </c>
      <c r="C102" s="72" t="s">
        <v>276</v>
      </c>
      <c r="L102" s="57" t="s">
        <v>126</v>
      </c>
      <c r="N102" s="73"/>
      <c r="O102" s="55">
        <v>35</v>
      </c>
      <c r="P102" s="73">
        <v>7661140</v>
      </c>
      <c r="Q102" s="73">
        <v>583054.8</v>
      </c>
      <c r="R102" s="55">
        <v>35</v>
      </c>
      <c r="S102" s="72">
        <v>145</v>
      </c>
      <c r="U102" s="73"/>
      <c r="V102" s="73"/>
      <c r="W102" s="73"/>
      <c r="X102" s="57"/>
      <c r="AI102" s="73">
        <v>74.6</v>
      </c>
      <c r="AR102" s="57" t="s">
        <v>127</v>
      </c>
      <c r="AT102" s="74">
        <v>1947</v>
      </c>
      <c r="AZ102" s="72" t="s">
        <v>277</v>
      </c>
      <c r="BD102" s="72" t="s">
        <v>235</v>
      </c>
      <c r="BF102" s="72" t="s">
        <v>221</v>
      </c>
      <c r="BM102" s="74"/>
    </row>
    <row r="103" spans="1:65" s="57" customFormat="1" ht="11.25">
      <c r="A103" s="55">
        <v>86</v>
      </c>
      <c r="B103" s="57" t="s">
        <v>239</v>
      </c>
      <c r="C103" s="57" t="s">
        <v>278</v>
      </c>
      <c r="L103" s="57" t="s">
        <v>126</v>
      </c>
      <c r="M103" s="64"/>
      <c r="N103" s="64"/>
      <c r="O103" s="55">
        <v>35</v>
      </c>
      <c r="P103" s="64">
        <v>7665437</v>
      </c>
      <c r="Q103" s="64">
        <v>585992.3</v>
      </c>
      <c r="R103" s="55">
        <v>35</v>
      </c>
      <c r="S103" s="60">
        <f>SQRT((P104-P103)^2+(Q104-Q103)^2)</f>
        <v>100.0200979800471</v>
      </c>
      <c r="T103" s="61">
        <f>IF(ATAN2((P104-P103),(Q104-Q103))&lt;0,ATAN2((P104-P103),(Q104-Q103))+2*PI(),ATAN2((P104-P103),(Q104-Q103)))*200/PI()</f>
        <v>233.98937267285396</v>
      </c>
      <c r="U103" s="60"/>
      <c r="V103" s="60"/>
      <c r="W103" s="60"/>
      <c r="Y103" s="78"/>
      <c r="Z103" s="78"/>
      <c r="AI103" s="64">
        <v>71.9</v>
      </c>
      <c r="AR103" s="57" t="s">
        <v>127</v>
      </c>
      <c r="AT103" s="66">
        <v>1968</v>
      </c>
      <c r="BM103" s="66"/>
    </row>
    <row r="104" spans="1:65" s="57" customFormat="1" ht="12" customHeight="1">
      <c r="A104" s="55">
        <v>87</v>
      </c>
      <c r="B104" s="57" t="s">
        <v>239</v>
      </c>
      <c r="C104" s="57" t="s">
        <v>279</v>
      </c>
      <c r="L104" s="57" t="s">
        <v>126</v>
      </c>
      <c r="M104" s="64"/>
      <c r="N104" s="64"/>
      <c r="O104" s="55">
        <v>35</v>
      </c>
      <c r="P104" s="64">
        <v>7665350.9</v>
      </c>
      <c r="Q104" s="64">
        <v>585941.4</v>
      </c>
      <c r="R104" s="55">
        <v>35</v>
      </c>
      <c r="S104" s="60">
        <f>SQRT((P108-P104)^2+(Q108-Q104)^2)</f>
        <v>6884.614331972416</v>
      </c>
      <c r="T104" s="61">
        <f>IF(ATAN2((P108-P104),(Q108-Q104))&lt;0,ATAN2((P108-P104),(Q108-Q104))+2*PI(),ATAN2((P108-P104),(Q108-Q104)))*200/PI()</f>
        <v>33.98867928763786</v>
      </c>
      <c r="U104" s="60"/>
      <c r="V104" s="60"/>
      <c r="W104" s="60"/>
      <c r="Y104" s="78"/>
      <c r="Z104" s="78"/>
      <c r="AI104" s="64">
        <v>71.9</v>
      </c>
      <c r="AR104" s="57" t="s">
        <v>127</v>
      </c>
      <c r="AT104" s="66">
        <v>1968</v>
      </c>
      <c r="BM104" s="66"/>
    </row>
    <row r="105" spans="1:65" s="72" customFormat="1" ht="11.25">
      <c r="A105" s="55">
        <v>88</v>
      </c>
      <c r="B105" s="72" t="s">
        <v>154</v>
      </c>
      <c r="C105" s="72" t="s">
        <v>280</v>
      </c>
      <c r="L105" s="57" t="s">
        <v>126</v>
      </c>
      <c r="N105" s="73"/>
      <c r="O105" s="55">
        <v>35</v>
      </c>
      <c r="P105" s="73">
        <v>7661701.2</v>
      </c>
      <c r="Q105" s="73">
        <v>583077.4</v>
      </c>
      <c r="R105" s="55">
        <v>35</v>
      </c>
      <c r="S105" s="72">
        <v>110.3</v>
      </c>
      <c r="U105" s="73"/>
      <c r="V105" s="73"/>
      <c r="W105" s="73"/>
      <c r="X105" s="57"/>
      <c r="AI105" s="73">
        <v>65.9</v>
      </c>
      <c r="AR105" s="57" t="s">
        <v>127</v>
      </c>
      <c r="AT105" s="74">
        <v>1947</v>
      </c>
      <c r="AZ105" s="72" t="s">
        <v>274</v>
      </c>
      <c r="BD105" s="72" t="s">
        <v>235</v>
      </c>
      <c r="BF105" s="72" t="s">
        <v>221</v>
      </c>
      <c r="BM105" s="74"/>
    </row>
    <row r="106" spans="1:65" s="72" customFormat="1" ht="11.25">
      <c r="A106" s="55">
        <v>89</v>
      </c>
      <c r="B106" s="72" t="s">
        <v>222</v>
      </c>
      <c r="C106" s="72" t="s">
        <v>281</v>
      </c>
      <c r="D106" s="72" t="s">
        <v>131</v>
      </c>
      <c r="K106" s="72">
        <v>1947</v>
      </c>
      <c r="N106" s="73"/>
      <c r="O106" s="55">
        <v>35</v>
      </c>
      <c r="P106" s="75">
        <f>P105+(S105-W106/2)*COS(T106*PI()/200)</f>
        <v>7661685.952752422</v>
      </c>
      <c r="Q106" s="75">
        <f>Q105+(S105-W106/2)*SIN(T106*PI()/200)</f>
        <v>583186.642562851</v>
      </c>
      <c r="R106" s="76">
        <v>35</v>
      </c>
      <c r="S106" s="75">
        <f>SQRT((P107-P105)^2+(Q107-Q105)^2)</f>
        <v>250.30295643489754</v>
      </c>
      <c r="T106" s="77">
        <f>IF(ATAN2((P107-P105),(Q107-Q105))&lt;0,ATAN2((P107-P105),(Q107-Q105))+2*PI(),ATAN2((P107-P105),(Q107-Q105)))*200/PI()</f>
        <v>108.82842303877919</v>
      </c>
      <c r="U106" s="75"/>
      <c r="V106" s="75"/>
      <c r="W106" s="75">
        <f>(S105+S107)-S106</f>
        <v>-0.0029564348975270605</v>
      </c>
      <c r="X106" s="57">
        <v>665</v>
      </c>
      <c r="Y106" s="65">
        <f>SUM($X$18:X106)</f>
        <v>10143.099999999999</v>
      </c>
      <c r="AA106" s="73"/>
      <c r="AI106" s="73"/>
      <c r="AR106" s="57" t="s">
        <v>127</v>
      </c>
      <c r="AT106" s="74"/>
      <c r="BM106" s="66" t="s">
        <v>225</v>
      </c>
    </row>
    <row r="107" spans="1:65" s="72" customFormat="1" ht="11.25">
      <c r="A107" s="55">
        <v>90</v>
      </c>
      <c r="B107" s="72" t="s">
        <v>154</v>
      </c>
      <c r="C107" s="72" t="s">
        <v>282</v>
      </c>
      <c r="L107" s="57" t="s">
        <v>126</v>
      </c>
      <c r="N107" s="73"/>
      <c r="O107" s="55">
        <v>35</v>
      </c>
      <c r="P107" s="73">
        <v>7661666.6</v>
      </c>
      <c r="Q107" s="73">
        <v>583325.3</v>
      </c>
      <c r="R107" s="55">
        <v>35</v>
      </c>
      <c r="S107" s="72">
        <v>140</v>
      </c>
      <c r="U107" s="73"/>
      <c r="V107" s="73"/>
      <c r="W107" s="73"/>
      <c r="X107" s="57"/>
      <c r="AI107" s="73">
        <v>68.7</v>
      </c>
      <c r="AR107" s="57" t="s">
        <v>127</v>
      </c>
      <c r="AT107" s="74">
        <v>1947</v>
      </c>
      <c r="AZ107" s="72" t="s">
        <v>277</v>
      </c>
      <c r="BD107" s="72" t="s">
        <v>235</v>
      </c>
      <c r="BF107" s="72" t="s">
        <v>221</v>
      </c>
      <c r="BM107" s="74"/>
    </row>
    <row r="108" spans="1:65" s="57" customFormat="1" ht="11.25">
      <c r="A108" s="55">
        <v>91</v>
      </c>
      <c r="B108" s="57" t="s">
        <v>239</v>
      </c>
      <c r="C108" s="57" t="s">
        <v>283</v>
      </c>
      <c r="L108" s="57" t="s">
        <v>126</v>
      </c>
      <c r="M108" s="64"/>
      <c r="N108" s="64"/>
      <c r="O108" s="55">
        <v>35</v>
      </c>
      <c r="P108" s="64">
        <v>7671277.4</v>
      </c>
      <c r="Q108" s="64">
        <v>589444.9</v>
      </c>
      <c r="R108" s="55">
        <v>35</v>
      </c>
      <c r="S108" s="60">
        <f>SQRT((P109-P108)^2+(Q109-Q108)^2)</f>
        <v>225.73103464063811</v>
      </c>
      <c r="T108" s="61">
        <f>IF(ATAN2((P109-P108),(Q109-Q108))&lt;0,ATAN2((P109-P108),(Q109-Q108))+2*PI(),ATAN2((P109-P108),(Q109-Q108)))*200/PI()</f>
        <v>33.997888140716285</v>
      </c>
      <c r="U108" s="60"/>
      <c r="V108" s="60"/>
      <c r="W108" s="60"/>
      <c r="Y108" s="78"/>
      <c r="Z108" s="78"/>
      <c r="AI108" s="64">
        <v>72.3</v>
      </c>
      <c r="AR108" s="57" t="s">
        <v>127</v>
      </c>
      <c r="AT108" s="66">
        <v>1968</v>
      </c>
      <c r="BM108" s="66"/>
    </row>
    <row r="109" spans="1:65" s="57" customFormat="1" ht="11.25">
      <c r="A109" s="55">
        <v>92</v>
      </c>
      <c r="B109" s="57" t="s">
        <v>239</v>
      </c>
      <c r="C109" s="57" t="s">
        <v>284</v>
      </c>
      <c r="L109" s="57" t="s">
        <v>126</v>
      </c>
      <c r="M109" s="64"/>
      <c r="N109" s="64"/>
      <c r="O109" s="55">
        <v>35</v>
      </c>
      <c r="P109" s="64">
        <v>7671471.7</v>
      </c>
      <c r="Q109" s="64">
        <v>589559.8</v>
      </c>
      <c r="R109" s="55">
        <v>35</v>
      </c>
      <c r="S109" s="60">
        <f>SQRT((P110-P109)^2+(Q110-Q109)^2)</f>
        <v>563.8990689834145</v>
      </c>
      <c r="T109" s="61">
        <f>IF(ATAN2((P110-P109),(Q110-Q109))&lt;0,ATAN2((P110-P109),(Q110-Q109))+2*PI(),ATAN2((P110-P109),(Q110-Q109)))*200/PI()</f>
        <v>233.9937070098912</v>
      </c>
      <c r="U109" s="60"/>
      <c r="V109" s="60"/>
      <c r="W109" s="60"/>
      <c r="Y109" s="78"/>
      <c r="Z109" s="78"/>
      <c r="AI109" s="64">
        <v>74.8</v>
      </c>
      <c r="AR109" s="57" t="s">
        <v>127</v>
      </c>
      <c r="AT109" s="66">
        <v>1968</v>
      </c>
      <c r="BM109" s="66"/>
    </row>
    <row r="110" spans="1:65" s="57" customFormat="1" ht="11.25">
      <c r="A110" s="55">
        <v>93</v>
      </c>
      <c r="B110" s="57" t="s">
        <v>222</v>
      </c>
      <c r="C110" s="57" t="s">
        <v>285</v>
      </c>
      <c r="D110" s="57" t="s">
        <v>131</v>
      </c>
      <c r="K110" s="72">
        <v>1947</v>
      </c>
      <c r="L110" s="57" t="s">
        <v>126</v>
      </c>
      <c r="M110" s="64"/>
      <c r="N110" s="64"/>
      <c r="O110" s="55">
        <v>35</v>
      </c>
      <c r="P110" s="64">
        <v>7670986.3</v>
      </c>
      <c r="Q110" s="64">
        <v>589272.8</v>
      </c>
      <c r="R110" s="55">
        <v>35</v>
      </c>
      <c r="S110" s="60">
        <f>SQRT((P114-P110)^2+(Q114-Q110)^2)</f>
        <v>569.0081897473852</v>
      </c>
      <c r="T110" s="61">
        <f>IF(ATAN2((P114-P110),(Q114-Q110))&lt;0,ATAN2((P114-P110),(Q114-Q110))+2*PI(),ATAN2((P114-P110),(Q114-Q110)))*200/PI()</f>
        <v>175.86347104378865</v>
      </c>
      <c r="U110" s="60"/>
      <c r="V110" s="60"/>
      <c r="W110" s="60"/>
      <c r="Y110" s="78"/>
      <c r="Z110" s="78"/>
      <c r="AI110" s="64"/>
      <c r="AR110" s="57" t="s">
        <v>127</v>
      </c>
      <c r="AT110" s="66">
        <v>1968</v>
      </c>
      <c r="BM110" s="66" t="s">
        <v>225</v>
      </c>
    </row>
    <row r="111" spans="1:65" s="72" customFormat="1" ht="11.25">
      <c r="A111" s="55">
        <v>94</v>
      </c>
      <c r="B111" s="72" t="s">
        <v>154</v>
      </c>
      <c r="C111" s="72" t="s">
        <v>286</v>
      </c>
      <c r="L111" s="57" t="s">
        <v>126</v>
      </c>
      <c r="N111" s="73"/>
      <c r="O111" s="55">
        <v>35</v>
      </c>
      <c r="P111" s="73">
        <v>7662288.7</v>
      </c>
      <c r="Q111" s="73">
        <v>583501.9</v>
      </c>
      <c r="R111" s="55">
        <v>35</v>
      </c>
      <c r="S111" s="72">
        <v>68.8</v>
      </c>
      <c r="U111" s="73"/>
      <c r="V111" s="73"/>
      <c r="W111" s="73"/>
      <c r="X111" s="57"/>
      <c r="AI111" s="73">
        <v>67.4</v>
      </c>
      <c r="AR111" s="57" t="s">
        <v>127</v>
      </c>
      <c r="AT111" s="74">
        <v>1947</v>
      </c>
      <c r="AZ111" s="72" t="s">
        <v>274</v>
      </c>
      <c r="BD111" s="72" t="s">
        <v>235</v>
      </c>
      <c r="BF111" s="72" t="s">
        <v>221</v>
      </c>
      <c r="BM111" s="74"/>
    </row>
    <row r="112" spans="1:65" s="72" customFormat="1" ht="11.25">
      <c r="A112" s="55">
        <v>95</v>
      </c>
      <c r="B112" s="72" t="s">
        <v>222</v>
      </c>
      <c r="C112" s="72" t="s">
        <v>287</v>
      </c>
      <c r="D112" s="72" t="s">
        <v>131</v>
      </c>
      <c r="K112" s="72">
        <v>1947</v>
      </c>
      <c r="N112" s="73"/>
      <c r="O112" s="55">
        <v>35</v>
      </c>
      <c r="P112" s="75">
        <f>P111+(S111-W112/2)*COS(T112*PI()/200)</f>
        <v>7662226.509628988</v>
      </c>
      <c r="Q112" s="75">
        <f>Q111+(S111-W112/2)*SIN(T112*PI()/200)</f>
        <v>583531.3999678111</v>
      </c>
      <c r="R112" s="76">
        <v>35</v>
      </c>
      <c r="S112" s="75">
        <f>SQRT((P113-P111)^2+(Q113-Q111)^2)</f>
        <v>148.86467008659608</v>
      </c>
      <c r="T112" s="77">
        <f>IF(ATAN2((P113-P111),(Q113-Q111))&lt;0,ATAN2((P113-P111),(Q113-Q111))+2*PI(),ATAN2((P113-P111),(Q113-Q111)))*200/PI()</f>
        <v>171.80300218301818</v>
      </c>
      <c r="U112" s="75"/>
      <c r="V112" s="75"/>
      <c r="W112" s="75">
        <f>(S111+S113)-S112</f>
        <v>-0.06467008659606677</v>
      </c>
      <c r="X112" s="57">
        <v>240</v>
      </c>
      <c r="Y112" s="65">
        <f>SUM($X$18:X112)</f>
        <v>10383.099999999999</v>
      </c>
      <c r="AA112" s="73"/>
      <c r="AI112" s="73"/>
      <c r="AR112" s="57" t="s">
        <v>127</v>
      </c>
      <c r="AT112" s="74"/>
      <c r="BM112" s="66" t="s">
        <v>225</v>
      </c>
    </row>
    <row r="113" spans="1:65" s="72" customFormat="1" ht="11.25">
      <c r="A113" s="55">
        <v>96</v>
      </c>
      <c r="B113" s="72" t="s">
        <v>154</v>
      </c>
      <c r="C113" s="72" t="s">
        <v>288</v>
      </c>
      <c r="L113" s="57" t="s">
        <v>126</v>
      </c>
      <c r="N113" s="73"/>
      <c r="O113" s="55">
        <v>35</v>
      </c>
      <c r="P113" s="73">
        <v>7662154.2</v>
      </c>
      <c r="Q113" s="73">
        <v>583565.7</v>
      </c>
      <c r="R113" s="55">
        <v>35</v>
      </c>
      <c r="S113" s="72">
        <v>80</v>
      </c>
      <c r="U113" s="73"/>
      <c r="V113" s="73"/>
      <c r="W113" s="73"/>
      <c r="X113" s="57"/>
      <c r="AI113" s="73">
        <v>75.2</v>
      </c>
      <c r="AR113" s="57" t="s">
        <v>127</v>
      </c>
      <c r="AT113" s="74">
        <v>1947</v>
      </c>
      <c r="AZ113" s="72" t="s">
        <v>277</v>
      </c>
      <c r="BD113" s="72" t="s">
        <v>235</v>
      </c>
      <c r="BF113" s="72" t="s">
        <v>221</v>
      </c>
      <c r="BM113" s="74"/>
    </row>
    <row r="114" spans="1:65" s="57" customFormat="1" ht="11.25">
      <c r="A114" s="55">
        <v>97</v>
      </c>
      <c r="B114" s="57" t="s">
        <v>239</v>
      </c>
      <c r="C114" s="57" t="s">
        <v>289</v>
      </c>
      <c r="L114" s="57" t="s">
        <v>126</v>
      </c>
      <c r="M114" s="64"/>
      <c r="N114" s="64"/>
      <c r="O114" s="55">
        <v>35</v>
      </c>
      <c r="P114" s="64">
        <v>7670457.7</v>
      </c>
      <c r="Q114" s="64">
        <v>589483.4</v>
      </c>
      <c r="R114" s="55">
        <v>35</v>
      </c>
      <c r="S114" s="60">
        <f>SQRT((P115-P114)^2+(Q115-Q114)^2)</f>
        <v>53.62881688031514</v>
      </c>
      <c r="T114" s="61">
        <f>IF(ATAN2((P115-P114),(Q115-Q114))&lt;0,ATAN2((P115-P114),(Q115-Q114))+2*PI(),ATAN2((P115-P114),(Q115-Q114)))*200/PI()</f>
        <v>175.79825530176947</v>
      </c>
      <c r="U114" s="60"/>
      <c r="V114" s="60"/>
      <c r="W114" s="60"/>
      <c r="Y114" s="78"/>
      <c r="Z114" s="78"/>
      <c r="AI114" s="64">
        <v>73.9</v>
      </c>
      <c r="AR114" s="57" t="s">
        <v>127</v>
      </c>
      <c r="AT114" s="66">
        <v>1968</v>
      </c>
      <c r="AZ114" s="57" t="s">
        <v>290</v>
      </c>
      <c r="BD114" s="57" t="s">
        <v>42</v>
      </c>
      <c r="BF114" s="57" t="s">
        <v>291</v>
      </c>
      <c r="BM114" s="66"/>
    </row>
    <row r="115" spans="1:65" s="57" customFormat="1" ht="11.25">
      <c r="A115" s="55">
        <v>98</v>
      </c>
      <c r="B115" s="57" t="s">
        <v>239</v>
      </c>
      <c r="C115" s="57" t="s">
        <v>292</v>
      </c>
      <c r="H115" s="72"/>
      <c r="I115" s="72"/>
      <c r="J115" s="72"/>
      <c r="L115" s="57" t="s">
        <v>126</v>
      </c>
      <c r="M115" s="64"/>
      <c r="N115" s="64"/>
      <c r="O115" s="55">
        <v>35</v>
      </c>
      <c r="P115" s="64">
        <v>7670407.9</v>
      </c>
      <c r="Q115" s="64">
        <v>589503.3</v>
      </c>
      <c r="R115" s="55">
        <v>35</v>
      </c>
      <c r="S115" s="60">
        <f>SQRT((P119-P115)^2+(Q119-Q115)^2)</f>
        <v>1075.0299577221435</v>
      </c>
      <c r="T115" s="61">
        <f>IF(ATAN2((P119-P115),(Q119-Q115))&lt;0,ATAN2((P119-P115),(Q119-Q115))+2*PI(),ATAN2((P119-P115),(Q119-Q115)))*200/PI()</f>
        <v>375.9136699625556</v>
      </c>
      <c r="U115" s="60"/>
      <c r="V115" s="60"/>
      <c r="W115" s="60"/>
      <c r="Y115" s="78"/>
      <c r="Z115" s="78"/>
      <c r="AI115" s="64">
        <v>76.6</v>
      </c>
      <c r="AR115" s="57" t="s">
        <v>127</v>
      </c>
      <c r="AT115" s="66">
        <v>1968</v>
      </c>
      <c r="AZ115" s="57" t="s">
        <v>290</v>
      </c>
      <c r="BD115" s="72" t="s">
        <v>42</v>
      </c>
      <c r="BM115" s="66"/>
    </row>
    <row r="116" spans="1:65" s="72" customFormat="1" ht="11.25">
      <c r="A116" s="55">
        <v>99</v>
      </c>
      <c r="B116" s="72" t="s">
        <v>154</v>
      </c>
      <c r="C116" s="72" t="s">
        <v>293</v>
      </c>
      <c r="L116" s="57" t="s">
        <v>126</v>
      </c>
      <c r="N116" s="73"/>
      <c r="O116" s="55">
        <v>35</v>
      </c>
      <c r="P116" s="73">
        <v>7662418.9</v>
      </c>
      <c r="Q116" s="73">
        <v>583653.3</v>
      </c>
      <c r="R116" s="55">
        <v>35</v>
      </c>
      <c r="S116" s="72">
        <v>59.7</v>
      </c>
      <c r="U116" s="73"/>
      <c r="V116" s="73"/>
      <c r="W116" s="73"/>
      <c r="X116" s="57"/>
      <c r="AI116" s="73">
        <v>68.2</v>
      </c>
      <c r="AR116" s="57" t="s">
        <v>127</v>
      </c>
      <c r="AT116" s="74">
        <v>1947</v>
      </c>
      <c r="AZ116" s="72" t="s">
        <v>274</v>
      </c>
      <c r="BD116" s="72" t="s">
        <v>235</v>
      </c>
      <c r="BF116" s="72" t="s">
        <v>221</v>
      </c>
      <c r="BM116" s="74"/>
    </row>
    <row r="117" spans="1:65" s="72" customFormat="1" ht="11.25">
      <c r="A117" s="55">
        <v>100</v>
      </c>
      <c r="B117" s="72" t="s">
        <v>222</v>
      </c>
      <c r="C117" s="72" t="s">
        <v>294</v>
      </c>
      <c r="D117" s="72" t="s">
        <v>131</v>
      </c>
      <c r="K117" s="72">
        <v>1947</v>
      </c>
      <c r="N117" s="73"/>
      <c r="O117" s="55">
        <v>35</v>
      </c>
      <c r="P117" s="75">
        <f>P116+(S116-W117/2)*COS(T117*PI()/200)</f>
        <v>7662394.199005173</v>
      </c>
      <c r="Q117" s="75">
        <f>Q116+(S116-W117/2)*SIN(T117*PI()/200)</f>
        <v>583707.6592827354</v>
      </c>
      <c r="R117" s="76">
        <v>35</v>
      </c>
      <c r="S117" s="75">
        <f>SQRT((P118-P116)^2+(Q118-Q116)^2)</f>
        <v>139.7164270945771</v>
      </c>
      <c r="T117" s="77">
        <f>IF(ATAN2((P118-P116),(Q118-Q116))&lt;0,ATAN2((P118-P116),(Q118-Q116))+2*PI(),ATAN2((P118-P116),(Q118-Q116)))*200/PI()</f>
        <v>127.1524077616746</v>
      </c>
      <c r="U117" s="75"/>
      <c r="V117" s="75"/>
      <c r="W117" s="75">
        <f>(S116+S118)-S117</f>
        <v>-0.01642709457712499</v>
      </c>
      <c r="X117" s="57">
        <v>470</v>
      </c>
      <c r="Y117" s="65">
        <f>SUM($X$18:X117)</f>
        <v>10853.099999999999</v>
      </c>
      <c r="AA117" s="73"/>
      <c r="AI117" s="73"/>
      <c r="AR117" s="57" t="s">
        <v>127</v>
      </c>
      <c r="AT117" s="74"/>
      <c r="BM117" s="66" t="s">
        <v>225</v>
      </c>
    </row>
    <row r="118" spans="1:65" s="72" customFormat="1" ht="11.25">
      <c r="A118" s="55">
        <v>101</v>
      </c>
      <c r="B118" s="72" t="s">
        <v>154</v>
      </c>
      <c r="C118" s="72" t="s">
        <v>295</v>
      </c>
      <c r="L118" s="57" t="s">
        <v>126</v>
      </c>
      <c r="N118" s="73"/>
      <c r="O118" s="55">
        <v>35</v>
      </c>
      <c r="P118" s="73">
        <v>7662361.1</v>
      </c>
      <c r="Q118" s="73">
        <v>583780.5</v>
      </c>
      <c r="R118" s="55">
        <v>35</v>
      </c>
      <c r="S118" s="72">
        <v>80</v>
      </c>
      <c r="U118" s="73"/>
      <c r="V118" s="73"/>
      <c r="W118" s="73"/>
      <c r="X118" s="57"/>
      <c r="AI118" s="73">
        <v>70.8</v>
      </c>
      <c r="AR118" s="57" t="s">
        <v>127</v>
      </c>
      <c r="AT118" s="74">
        <v>1947</v>
      </c>
      <c r="AZ118" s="72" t="s">
        <v>277</v>
      </c>
      <c r="BD118" s="72" t="s">
        <v>235</v>
      </c>
      <c r="BF118" s="72" t="s">
        <v>221</v>
      </c>
      <c r="BM118" s="74"/>
    </row>
    <row r="119" spans="1:65" s="57" customFormat="1" ht="11.25">
      <c r="A119" s="55">
        <v>102</v>
      </c>
      <c r="B119" s="57" t="s">
        <v>227</v>
      </c>
      <c r="C119" s="57" t="s">
        <v>296</v>
      </c>
      <c r="D119" s="57" t="s">
        <v>131</v>
      </c>
      <c r="L119" s="57" t="s">
        <v>126</v>
      </c>
      <c r="M119" s="64"/>
      <c r="N119" s="64"/>
      <c r="O119" s="55">
        <v>35</v>
      </c>
      <c r="P119" s="64">
        <v>7671406.9</v>
      </c>
      <c r="Q119" s="64">
        <v>589106.2</v>
      </c>
      <c r="R119" s="55">
        <v>35</v>
      </c>
      <c r="S119" s="60">
        <f>SQRT((P125-P119)^2+(Q125-Q119)^2)</f>
        <v>9341.82771463944</v>
      </c>
      <c r="T119" s="61">
        <f>IF(ATAN2((P125-P119),(Q125-Q119))&lt;0,ATAN2((P125-P119),(Q125-Q119))+2*PI(),ATAN2((P125-P119),(Q125-Q119)))*200/PI()</f>
        <v>234.09364497980968</v>
      </c>
      <c r="U119" s="60"/>
      <c r="V119" s="60"/>
      <c r="W119" s="60"/>
      <c r="Y119" s="78"/>
      <c r="Z119" s="78"/>
      <c r="AI119" s="64">
        <v>72.8</v>
      </c>
      <c r="AR119" s="57" t="s">
        <v>127</v>
      </c>
      <c r="AT119" s="66">
        <v>1968</v>
      </c>
      <c r="AZ119" s="57" t="s">
        <v>297</v>
      </c>
      <c r="BC119" s="57" t="s">
        <v>298</v>
      </c>
      <c r="BD119" s="57" t="s">
        <v>299</v>
      </c>
      <c r="BF119" s="57" t="s">
        <v>300</v>
      </c>
      <c r="BM119" s="66"/>
    </row>
    <row r="120" spans="1:65" s="72" customFormat="1" ht="11.25">
      <c r="A120" s="55">
        <v>103</v>
      </c>
      <c r="B120" s="72" t="s">
        <v>154</v>
      </c>
      <c r="C120" s="72" t="s">
        <v>301</v>
      </c>
      <c r="L120" s="57" t="s">
        <v>126</v>
      </c>
      <c r="N120" s="73"/>
      <c r="O120" s="55">
        <v>35</v>
      </c>
      <c r="P120" s="73">
        <v>7662782.2</v>
      </c>
      <c r="Q120" s="73">
        <v>583874</v>
      </c>
      <c r="R120" s="55">
        <v>35</v>
      </c>
      <c r="S120" s="72">
        <v>82.3</v>
      </c>
      <c r="U120" s="73"/>
      <c r="V120" s="73"/>
      <c r="W120" s="73"/>
      <c r="X120" s="57"/>
      <c r="AI120" s="73">
        <v>70.5</v>
      </c>
      <c r="AR120" s="57" t="s">
        <v>127</v>
      </c>
      <c r="AT120" s="74">
        <v>1947</v>
      </c>
      <c r="AZ120" s="72" t="s">
        <v>274</v>
      </c>
      <c r="BD120" s="72" t="s">
        <v>235</v>
      </c>
      <c r="BF120" s="72" t="s">
        <v>221</v>
      </c>
      <c r="BM120" s="74"/>
    </row>
    <row r="121" spans="1:65" s="72" customFormat="1" ht="11.25">
      <c r="A121" s="55">
        <v>104</v>
      </c>
      <c r="B121" s="72" t="s">
        <v>222</v>
      </c>
      <c r="C121" s="72" t="s">
        <v>302</v>
      </c>
      <c r="D121" s="72" t="s">
        <v>131</v>
      </c>
      <c r="K121" s="72">
        <v>1947</v>
      </c>
      <c r="N121" s="73"/>
      <c r="O121" s="55">
        <v>35</v>
      </c>
      <c r="P121" s="75">
        <f>P120+(S120-W121/2)*COS(T121*PI()/200)</f>
        <v>7662783.686053123</v>
      </c>
      <c r="Q121" s="75">
        <f>Q120+(S120-W121/2)*SIN(T121*PI()/200)</f>
        <v>583956.8010224359</v>
      </c>
      <c r="R121" s="76">
        <v>35</v>
      </c>
      <c r="S121" s="75">
        <f>SQRT((P122-P120)^2+(Q122-Q120)^2)</f>
        <v>178.32871333584447</v>
      </c>
      <c r="T121" s="77">
        <f>IF(ATAN2((P122-P120),(Q122-Q120))&lt;0,ATAN2((P122-P120),(Q122-Q120))+2*PI(),ATAN2((P122-P120),(Q122-Q120)))*200/PI()</f>
        <v>98.85756332861305</v>
      </c>
      <c r="U121" s="75"/>
      <c r="V121" s="75"/>
      <c r="W121" s="75">
        <f>(S120+S122)-S121</f>
        <v>-1.0287133358444578</v>
      </c>
      <c r="X121" s="57">
        <v>750</v>
      </c>
      <c r="Y121" s="65">
        <f>SUM($X$18:X121)</f>
        <v>11603.099999999999</v>
      </c>
      <c r="AA121" s="73"/>
      <c r="AG121" s="72" t="s">
        <v>303</v>
      </c>
      <c r="AI121" s="73"/>
      <c r="AR121" s="57" t="s">
        <v>127</v>
      </c>
      <c r="AT121" s="74"/>
      <c r="BM121" s="66" t="s">
        <v>225</v>
      </c>
    </row>
    <row r="122" spans="1:65" s="72" customFormat="1" ht="11.25">
      <c r="A122" s="55">
        <v>105</v>
      </c>
      <c r="B122" s="72" t="s">
        <v>154</v>
      </c>
      <c r="C122" s="72" t="s">
        <v>304</v>
      </c>
      <c r="L122" s="57" t="s">
        <v>126</v>
      </c>
      <c r="N122" s="73"/>
      <c r="O122" s="55">
        <v>35</v>
      </c>
      <c r="P122" s="73">
        <v>7662785.4</v>
      </c>
      <c r="Q122" s="73">
        <v>584052.3</v>
      </c>
      <c r="R122" s="55">
        <v>35</v>
      </c>
      <c r="S122" s="72">
        <v>95</v>
      </c>
      <c r="U122" s="73"/>
      <c r="V122" s="73"/>
      <c r="W122" s="73"/>
      <c r="X122" s="57"/>
      <c r="AI122" s="73">
        <v>71.8</v>
      </c>
      <c r="AR122" s="57" t="s">
        <v>127</v>
      </c>
      <c r="AT122" s="74">
        <v>1947</v>
      </c>
      <c r="AZ122" s="72" t="s">
        <v>277</v>
      </c>
      <c r="BD122" s="72" t="s">
        <v>235</v>
      </c>
      <c r="BF122" s="72" t="s">
        <v>221</v>
      </c>
      <c r="BM122" s="74"/>
    </row>
    <row r="123" spans="1:65" s="72" customFormat="1" ht="11.25">
      <c r="A123" s="55">
        <v>106</v>
      </c>
      <c r="B123" s="72" t="s">
        <v>154</v>
      </c>
      <c r="C123" s="72" t="s">
        <v>305</v>
      </c>
      <c r="L123" s="57" t="s">
        <v>126</v>
      </c>
      <c r="N123" s="73"/>
      <c r="O123" s="55">
        <v>35</v>
      </c>
      <c r="P123" s="73">
        <v>7663490.5</v>
      </c>
      <c r="Q123" s="73">
        <v>584184</v>
      </c>
      <c r="R123" s="55">
        <v>35</v>
      </c>
      <c r="S123" s="72">
        <v>74.5</v>
      </c>
      <c r="U123" s="73"/>
      <c r="V123" s="73"/>
      <c r="W123" s="73"/>
      <c r="X123" s="57"/>
      <c r="AI123" s="73">
        <v>67.4</v>
      </c>
      <c r="AR123" s="57" t="s">
        <v>127</v>
      </c>
      <c r="AT123" s="74">
        <v>1947</v>
      </c>
      <c r="AZ123" s="72" t="s">
        <v>274</v>
      </c>
      <c r="BD123" s="72" t="s">
        <v>235</v>
      </c>
      <c r="BF123" s="72" t="s">
        <v>221</v>
      </c>
      <c r="BM123" s="74"/>
    </row>
    <row r="124" spans="1:65" s="72" customFormat="1" ht="11.25">
      <c r="A124" s="55">
        <v>107</v>
      </c>
      <c r="B124" s="72" t="s">
        <v>222</v>
      </c>
      <c r="C124" s="72" t="s">
        <v>306</v>
      </c>
      <c r="D124" s="72" t="s">
        <v>131</v>
      </c>
      <c r="K124" s="72">
        <v>1947</v>
      </c>
      <c r="N124" s="73"/>
      <c r="O124" s="55">
        <v>35</v>
      </c>
      <c r="P124" s="75">
        <f>P123+(S123-W124/2)*COS(T124*PI()/200)</f>
        <v>7663445.49339162</v>
      </c>
      <c r="Q124" s="75">
        <f>Q123+(S123-W124/2)*SIN(T124*PI()/200)</f>
        <v>584243.3704195645</v>
      </c>
      <c r="R124" s="76">
        <v>35</v>
      </c>
      <c r="S124" s="75">
        <f>SQRT((P125-P123)^2+(Q125-Q123)^2)</f>
        <v>194.50257067709927</v>
      </c>
      <c r="T124" s="77">
        <f>IF(ATAN2((P125-P123),(Q125-Q123))&lt;0,ATAN2((P125-P123),(Q125-Q123))+2*PI(),ATAN2((P125-P123),(Q125-Q123)))*200/PI()</f>
        <v>141.2938609927905</v>
      </c>
      <c r="U124" s="75"/>
      <c r="V124" s="75"/>
      <c r="W124" s="75">
        <f>(S123+S125)-S124</f>
        <v>-0.002570677099271279</v>
      </c>
      <c r="X124" s="57">
        <v>290</v>
      </c>
      <c r="Y124" s="65">
        <f>SUM($X$18:X124)</f>
        <v>11893.099999999999</v>
      </c>
      <c r="AA124" s="73"/>
      <c r="AI124" s="73"/>
      <c r="AR124" s="57" t="s">
        <v>127</v>
      </c>
      <c r="AT124" s="74"/>
      <c r="BM124" s="66" t="s">
        <v>225</v>
      </c>
    </row>
    <row r="125" spans="1:65" s="72" customFormat="1" ht="11.25">
      <c r="A125" s="55">
        <v>108</v>
      </c>
      <c r="B125" s="72" t="s">
        <v>154</v>
      </c>
      <c r="C125" s="72" t="s">
        <v>307</v>
      </c>
      <c r="L125" s="57" t="s">
        <v>126</v>
      </c>
      <c r="N125" s="73"/>
      <c r="O125" s="55">
        <v>35</v>
      </c>
      <c r="P125" s="73">
        <v>7663373</v>
      </c>
      <c r="Q125" s="73">
        <v>584339</v>
      </c>
      <c r="R125" s="55">
        <v>35</v>
      </c>
      <c r="S125" s="72">
        <v>120</v>
      </c>
      <c r="U125" s="73"/>
      <c r="V125" s="73"/>
      <c r="W125" s="73"/>
      <c r="X125" s="57"/>
      <c r="AI125" s="73">
        <v>72</v>
      </c>
      <c r="AR125" s="57" t="s">
        <v>127</v>
      </c>
      <c r="AT125" s="74">
        <v>1947</v>
      </c>
      <c r="AZ125" s="72" t="s">
        <v>277</v>
      </c>
      <c r="BD125" s="72" t="s">
        <v>235</v>
      </c>
      <c r="BF125" s="72" t="s">
        <v>221</v>
      </c>
      <c r="BM125" s="74"/>
    </row>
    <row r="126" spans="1:65" s="72" customFormat="1" ht="11.25">
      <c r="A126" s="55">
        <v>109</v>
      </c>
      <c r="B126" s="72" t="s">
        <v>154</v>
      </c>
      <c r="C126" s="72" t="s">
        <v>308</v>
      </c>
      <c r="L126" s="57" t="s">
        <v>126</v>
      </c>
      <c r="N126" s="73"/>
      <c r="O126" s="55">
        <v>35</v>
      </c>
      <c r="P126" s="73">
        <v>7663725.1</v>
      </c>
      <c r="Q126" s="73">
        <v>584397.4</v>
      </c>
      <c r="R126" s="55">
        <v>35</v>
      </c>
      <c r="S126" s="72">
        <v>81.1</v>
      </c>
      <c r="U126" s="73"/>
      <c r="V126" s="73"/>
      <c r="W126" s="73"/>
      <c r="X126" s="57"/>
      <c r="AI126" s="73">
        <v>66.2</v>
      </c>
      <c r="AR126" s="57" t="s">
        <v>127</v>
      </c>
      <c r="AT126" s="74">
        <v>1947</v>
      </c>
      <c r="AZ126" s="72" t="s">
        <v>274</v>
      </c>
      <c r="BD126" s="72" t="s">
        <v>235</v>
      </c>
      <c r="BF126" s="72" t="s">
        <v>221</v>
      </c>
      <c r="BM126" s="74"/>
    </row>
    <row r="127" spans="1:65" s="72" customFormat="1" ht="11.25">
      <c r="A127" s="55">
        <v>110</v>
      </c>
      <c r="B127" s="72" t="s">
        <v>222</v>
      </c>
      <c r="C127" s="72" t="s">
        <v>309</v>
      </c>
      <c r="D127" s="72" t="s">
        <v>131</v>
      </c>
      <c r="K127" s="72">
        <v>1947</v>
      </c>
      <c r="N127" s="73"/>
      <c r="O127" s="55">
        <v>35</v>
      </c>
      <c r="P127" s="75">
        <f>P126+(S126-W127/2)*COS(T127*PI()/200)</f>
        <v>7663656.824220927</v>
      </c>
      <c r="Q127" s="75">
        <f>Q126+(S126-W127/2)*SIN(T127*PI()/200)</f>
        <v>584441.1964143805</v>
      </c>
      <c r="R127" s="76">
        <v>35</v>
      </c>
      <c r="S127" s="75">
        <f>SQRT((P128-P126)^2+(Q128-Q126)^2)</f>
        <v>146.1307975753355</v>
      </c>
      <c r="T127" s="77">
        <f>IF(ATAN2((P128-P126),(Q128-Q126))&lt;0,ATAN2((P128-P126),(Q128-Q126))+2*PI(),ATAN2((P128-P126),(Q128-Q126)))*200/PI()</f>
        <v>163.69034808043583</v>
      </c>
      <c r="U127" s="75"/>
      <c r="V127" s="75"/>
      <c r="W127" s="75">
        <f>(S126+S128)-S127</f>
        <v>-0.030797575335498095</v>
      </c>
      <c r="X127" s="57">
        <v>680</v>
      </c>
      <c r="Y127" s="65">
        <f>SUM($X$18:X127)</f>
        <v>12573.099999999999</v>
      </c>
      <c r="AA127" s="73"/>
      <c r="AI127" s="73"/>
      <c r="AR127" s="57" t="s">
        <v>127</v>
      </c>
      <c r="AT127" s="74"/>
      <c r="BM127" s="66" t="s">
        <v>225</v>
      </c>
    </row>
    <row r="128" spans="1:65" s="72" customFormat="1" ht="11.25">
      <c r="A128" s="55">
        <v>111</v>
      </c>
      <c r="B128" s="72" t="s">
        <v>154</v>
      </c>
      <c r="C128" s="72" t="s">
        <v>310</v>
      </c>
      <c r="L128" s="57" t="s">
        <v>126</v>
      </c>
      <c r="N128" s="73"/>
      <c r="O128" s="55">
        <v>35</v>
      </c>
      <c r="P128" s="73">
        <v>7663602.1</v>
      </c>
      <c r="Q128" s="73">
        <v>584476.3</v>
      </c>
      <c r="R128" s="55">
        <v>35</v>
      </c>
      <c r="S128" s="72">
        <v>65</v>
      </c>
      <c r="U128" s="73"/>
      <c r="V128" s="73"/>
      <c r="W128" s="73"/>
      <c r="X128" s="57"/>
      <c r="AI128" s="73">
        <v>67.5</v>
      </c>
      <c r="AR128" s="57" t="s">
        <v>127</v>
      </c>
      <c r="AT128" s="74">
        <v>1947</v>
      </c>
      <c r="AZ128" s="72" t="s">
        <v>277</v>
      </c>
      <c r="BD128" s="72" t="s">
        <v>235</v>
      </c>
      <c r="BF128" s="72" t="s">
        <v>221</v>
      </c>
      <c r="BM128" s="74"/>
    </row>
    <row r="129" spans="1:65" s="72" customFormat="1" ht="11.25">
      <c r="A129" s="55">
        <v>112</v>
      </c>
      <c r="B129" s="72" t="s">
        <v>154</v>
      </c>
      <c r="C129" s="72" t="s">
        <v>311</v>
      </c>
      <c r="L129" s="57" t="s">
        <v>126</v>
      </c>
      <c r="N129" s="73"/>
      <c r="O129" s="55">
        <v>35</v>
      </c>
      <c r="P129" s="73">
        <v>7664170.6</v>
      </c>
      <c r="Q129" s="73">
        <v>584880.4</v>
      </c>
      <c r="R129" s="55">
        <v>35</v>
      </c>
      <c r="S129" s="72">
        <v>67.7</v>
      </c>
      <c r="U129" s="73"/>
      <c r="V129" s="73"/>
      <c r="W129" s="73"/>
      <c r="X129" s="57"/>
      <c r="AI129" s="73">
        <v>65.4</v>
      </c>
      <c r="AR129" s="57" t="s">
        <v>127</v>
      </c>
      <c r="AT129" s="74">
        <v>1947</v>
      </c>
      <c r="AZ129" s="72" t="s">
        <v>312</v>
      </c>
      <c r="BD129" s="72" t="s">
        <v>235</v>
      </c>
      <c r="BF129" s="72" t="s">
        <v>221</v>
      </c>
      <c r="BM129" s="74"/>
    </row>
    <row r="130" spans="1:65" s="72" customFormat="1" ht="11.25">
      <c r="A130" s="55">
        <v>113</v>
      </c>
      <c r="B130" s="72" t="s">
        <v>222</v>
      </c>
      <c r="C130" s="72" t="s">
        <v>313</v>
      </c>
      <c r="D130" s="72" t="s">
        <v>131</v>
      </c>
      <c r="K130" s="72">
        <v>1947</v>
      </c>
      <c r="N130" s="73"/>
      <c r="O130" s="55">
        <v>35</v>
      </c>
      <c r="P130" s="75">
        <f>P129+(S129-W130/2)*COS(T130*PI()/200)</f>
        <v>7664129.8653253075</v>
      </c>
      <c r="Q130" s="75">
        <f>Q129+(S129-W130/2)*SIN(T130*PI()/200)</f>
        <v>584934.4614509799</v>
      </c>
      <c r="R130" s="76">
        <v>35</v>
      </c>
      <c r="S130" s="75">
        <f>SQRT((P131-P129)^2+(Q131-Q129)^2)</f>
        <v>107.68026745869393</v>
      </c>
      <c r="T130" s="77">
        <f>IF(ATAN2((P131-P129),(Q131-Q129))&lt;0,ATAN2((P131-P129),(Q131-Q129))+2*PI(),ATAN2((P131-P129),(Q131-Q129)))*200/PI()</f>
        <v>141.10844418450827</v>
      </c>
      <c r="U130" s="75"/>
      <c r="V130" s="75"/>
      <c r="W130" s="75">
        <f>(S129+S131)-S130</f>
        <v>0.019732541306069606</v>
      </c>
      <c r="X130" s="57">
        <v>875</v>
      </c>
      <c r="Y130" s="65">
        <f>SUM($X$18:X130)</f>
        <v>13448.099999999999</v>
      </c>
      <c r="AA130" s="73"/>
      <c r="AI130" s="73"/>
      <c r="AR130" s="57" t="s">
        <v>127</v>
      </c>
      <c r="AT130" s="74"/>
      <c r="BM130" s="66" t="s">
        <v>225</v>
      </c>
    </row>
    <row r="131" spans="1:65" s="72" customFormat="1" ht="11.25">
      <c r="A131" s="55">
        <v>114</v>
      </c>
      <c r="B131" s="72" t="s">
        <v>154</v>
      </c>
      <c r="C131" s="72" t="s">
        <v>314</v>
      </c>
      <c r="L131" s="57" t="s">
        <v>126</v>
      </c>
      <c r="N131" s="73"/>
      <c r="O131" s="55">
        <v>35</v>
      </c>
      <c r="P131" s="73">
        <v>7664105.8</v>
      </c>
      <c r="Q131" s="73">
        <v>584966.4</v>
      </c>
      <c r="R131" s="55">
        <v>35</v>
      </c>
      <c r="S131" s="72">
        <v>40</v>
      </c>
      <c r="U131" s="73"/>
      <c r="V131" s="73"/>
      <c r="W131" s="73"/>
      <c r="X131" s="57"/>
      <c r="AI131" s="73">
        <v>67.6</v>
      </c>
      <c r="AR131" s="57" t="s">
        <v>127</v>
      </c>
      <c r="AT131" s="74">
        <v>1947</v>
      </c>
      <c r="AZ131" s="72" t="s">
        <v>277</v>
      </c>
      <c r="BD131" s="72" t="s">
        <v>235</v>
      </c>
      <c r="BF131" s="72" t="s">
        <v>221</v>
      </c>
      <c r="BM131" s="74"/>
    </row>
    <row r="132" spans="1:65" s="72" customFormat="1" ht="11.25">
      <c r="A132" s="55">
        <v>115</v>
      </c>
      <c r="B132" s="72" t="s">
        <v>154</v>
      </c>
      <c r="C132" s="72" t="s">
        <v>315</v>
      </c>
      <c r="L132" s="57" t="s">
        <v>126</v>
      </c>
      <c r="N132" s="73"/>
      <c r="O132" s="55">
        <v>35</v>
      </c>
      <c r="P132" s="73">
        <v>7664878.6</v>
      </c>
      <c r="Q132" s="73">
        <v>585343</v>
      </c>
      <c r="R132" s="55">
        <v>35</v>
      </c>
      <c r="S132" s="72">
        <v>97.6</v>
      </c>
      <c r="U132" s="73"/>
      <c r="V132" s="73"/>
      <c r="W132" s="73"/>
      <c r="X132" s="57"/>
      <c r="AI132" s="73">
        <v>65.6</v>
      </c>
      <c r="AR132" s="57" t="s">
        <v>127</v>
      </c>
      <c r="AT132" s="74">
        <v>1947</v>
      </c>
      <c r="AZ132" s="72" t="s">
        <v>274</v>
      </c>
      <c r="BD132" s="72" t="s">
        <v>235</v>
      </c>
      <c r="BF132" s="72" t="s">
        <v>221</v>
      </c>
      <c r="BM132" s="74"/>
    </row>
    <row r="133" spans="1:65" s="72" customFormat="1" ht="11.25">
      <c r="A133" s="55">
        <v>116</v>
      </c>
      <c r="B133" s="72" t="s">
        <v>222</v>
      </c>
      <c r="C133" s="72" t="s">
        <v>316</v>
      </c>
      <c r="D133" s="72" t="s">
        <v>131</v>
      </c>
      <c r="K133" s="72">
        <v>1947</v>
      </c>
      <c r="N133" s="73"/>
      <c r="O133" s="55">
        <v>35</v>
      </c>
      <c r="P133" s="75">
        <f>P132+(S132-W133/2)*COS(T133*PI()/200)</f>
        <v>7664844.418482905</v>
      </c>
      <c r="Q133" s="75">
        <f>Q132+(S132-W133/2)*SIN(T133*PI()/200)</f>
        <v>585434.4603274452</v>
      </c>
      <c r="R133" s="76">
        <v>35</v>
      </c>
      <c r="S133" s="75">
        <f>SQRT((P134-P132)^2+(Q134-Q132)^2)</f>
        <v>157.67793123929548</v>
      </c>
      <c r="T133" s="77">
        <f>IF(ATAN2((P134-P132),(Q134-Q132))&lt;0,ATAN2((P134-P132),(Q134-Q132))+2*PI(),ATAN2((P134-P132),(Q134-Q132)))*200/PI()</f>
        <v>122.76916772708371</v>
      </c>
      <c r="U133" s="75"/>
      <c r="V133" s="75"/>
      <c r="W133" s="75">
        <f>(S132+S134)-S133</f>
        <v>-0.07793123929548074</v>
      </c>
      <c r="X133" s="57">
        <v>435</v>
      </c>
      <c r="Y133" s="65">
        <f>SUM($X$18:X133)</f>
        <v>13883.099999999999</v>
      </c>
      <c r="AA133" s="73"/>
      <c r="AI133" s="73"/>
      <c r="AR133" s="57" t="s">
        <v>127</v>
      </c>
      <c r="AT133" s="74"/>
      <c r="BM133" s="66" t="s">
        <v>225</v>
      </c>
    </row>
    <row r="134" spans="1:65" s="72" customFormat="1" ht="11.25">
      <c r="A134" s="55">
        <v>117</v>
      </c>
      <c r="B134" s="72" t="s">
        <v>154</v>
      </c>
      <c r="C134" s="72" t="s">
        <v>317</v>
      </c>
      <c r="L134" s="57" t="s">
        <v>126</v>
      </c>
      <c r="N134" s="73"/>
      <c r="O134" s="55">
        <v>35</v>
      </c>
      <c r="P134" s="73">
        <v>7664823.4</v>
      </c>
      <c r="Q134" s="73">
        <v>585490.7</v>
      </c>
      <c r="R134" s="55">
        <v>35</v>
      </c>
      <c r="S134" s="72">
        <v>60</v>
      </c>
      <c r="U134" s="73"/>
      <c r="V134" s="73"/>
      <c r="W134" s="73"/>
      <c r="X134" s="57"/>
      <c r="AI134" s="73">
        <v>71.3</v>
      </c>
      <c r="AR134" s="57" t="s">
        <v>127</v>
      </c>
      <c r="AT134" s="74">
        <v>1947</v>
      </c>
      <c r="AZ134" s="72" t="s">
        <v>277</v>
      </c>
      <c r="BD134" s="72" t="s">
        <v>235</v>
      </c>
      <c r="BF134" s="72" t="s">
        <v>221</v>
      </c>
      <c r="BM134" s="74"/>
    </row>
    <row r="135" spans="1:65" s="72" customFormat="1" ht="11.25">
      <c r="A135" s="55">
        <v>118</v>
      </c>
      <c r="B135" s="72" t="s">
        <v>154</v>
      </c>
      <c r="C135" s="72" t="s">
        <v>318</v>
      </c>
      <c r="L135" s="57" t="s">
        <v>126</v>
      </c>
      <c r="N135" s="73"/>
      <c r="O135" s="55">
        <v>35</v>
      </c>
      <c r="P135" s="73">
        <v>7665271.7</v>
      </c>
      <c r="Q135" s="73">
        <v>585494</v>
      </c>
      <c r="R135" s="55">
        <v>35</v>
      </c>
      <c r="S135" s="72">
        <v>56.5</v>
      </c>
      <c r="U135" s="73"/>
      <c r="V135" s="73"/>
      <c r="W135" s="73"/>
      <c r="X135" s="57"/>
      <c r="AI135" s="73">
        <v>66.3</v>
      </c>
      <c r="AR135" s="57" t="s">
        <v>127</v>
      </c>
      <c r="AT135" s="74">
        <v>1947</v>
      </c>
      <c r="AZ135" s="72" t="s">
        <v>274</v>
      </c>
      <c r="BD135" s="72" t="s">
        <v>235</v>
      </c>
      <c r="BF135" s="72" t="s">
        <v>221</v>
      </c>
      <c r="BM135" s="74"/>
    </row>
    <row r="136" spans="1:65" s="72" customFormat="1" ht="11.25">
      <c r="A136" s="55">
        <v>119</v>
      </c>
      <c r="B136" s="72" t="s">
        <v>222</v>
      </c>
      <c r="C136" s="72" t="s">
        <v>319</v>
      </c>
      <c r="D136" s="72" t="s">
        <v>131</v>
      </c>
      <c r="K136" s="72">
        <v>1947</v>
      </c>
      <c r="N136" s="73"/>
      <c r="O136" s="55">
        <v>35</v>
      </c>
      <c r="P136" s="75">
        <f>P135+(S135-W136/2)*COS(T136*PI()/200)</f>
        <v>7665261.34490168</v>
      </c>
      <c r="Q136" s="75">
        <f>Q135+(S135-W136/2)*SIN(T136*PI()/200)</f>
        <v>585549.5566063379</v>
      </c>
      <c r="R136" s="76">
        <v>35</v>
      </c>
      <c r="S136" s="75">
        <f>SQRT((P137-P135)^2+(Q137-Q135)^2)</f>
        <v>131.5268033521646</v>
      </c>
      <c r="T136" s="77">
        <f>IF(ATAN2((P137-P135),(Q137-Q135))&lt;0,ATAN2((P137-P135),(Q137-Q135))+2*PI(),ATAN2((P137-P135),(Q137-Q135)))*200/PI()</f>
        <v>111.73123040082653</v>
      </c>
      <c r="U136" s="75"/>
      <c r="V136" s="75"/>
      <c r="W136" s="75">
        <f>(S135+S137)-S136</f>
        <v>-0.026803352164591843</v>
      </c>
      <c r="X136" s="57">
        <v>960</v>
      </c>
      <c r="Y136" s="65">
        <f>SUM($X$18:X136)</f>
        <v>14843.099999999999</v>
      </c>
      <c r="AA136" s="73"/>
      <c r="AI136" s="73"/>
      <c r="AR136" s="57" t="s">
        <v>127</v>
      </c>
      <c r="AT136" s="74"/>
      <c r="BM136" s="66" t="s">
        <v>225</v>
      </c>
    </row>
    <row r="137" spans="1:65" s="72" customFormat="1" ht="11.25">
      <c r="A137" s="55">
        <v>120</v>
      </c>
      <c r="B137" s="72" t="s">
        <v>154</v>
      </c>
      <c r="C137" s="72" t="s">
        <v>320</v>
      </c>
      <c r="L137" s="57" t="s">
        <v>126</v>
      </c>
      <c r="N137" s="73"/>
      <c r="O137" s="55">
        <v>35</v>
      </c>
      <c r="P137" s="73">
        <v>7665247.6</v>
      </c>
      <c r="Q137" s="73">
        <v>585623.3</v>
      </c>
      <c r="R137" s="55">
        <v>35</v>
      </c>
      <c r="S137" s="72">
        <v>75</v>
      </c>
      <c r="U137" s="73"/>
      <c r="V137" s="73"/>
      <c r="W137" s="73"/>
      <c r="X137" s="57"/>
      <c r="AI137" s="73">
        <v>73.7</v>
      </c>
      <c r="AR137" s="57" t="s">
        <v>127</v>
      </c>
      <c r="AT137" s="74">
        <v>1947</v>
      </c>
      <c r="AZ137" s="72" t="s">
        <v>277</v>
      </c>
      <c r="BD137" s="72" t="s">
        <v>235</v>
      </c>
      <c r="BF137" s="72" t="s">
        <v>221</v>
      </c>
      <c r="BM137" s="74"/>
    </row>
    <row r="138" spans="1:65" s="72" customFormat="1" ht="11.25">
      <c r="A138" s="55">
        <v>121</v>
      </c>
      <c r="B138" s="72" t="s">
        <v>154</v>
      </c>
      <c r="C138" s="72" t="s">
        <v>321</v>
      </c>
      <c r="L138" s="57" t="s">
        <v>126</v>
      </c>
      <c r="N138" s="73"/>
      <c r="O138" s="55">
        <v>35</v>
      </c>
      <c r="P138" s="73">
        <v>7665872</v>
      </c>
      <c r="Q138" s="73">
        <v>586156.8</v>
      </c>
      <c r="R138" s="55">
        <v>35</v>
      </c>
      <c r="S138" s="72">
        <v>118.1</v>
      </c>
      <c r="U138" s="73"/>
      <c r="V138" s="73"/>
      <c r="W138" s="73"/>
      <c r="X138" s="57"/>
      <c r="AI138" s="73">
        <v>64.2</v>
      </c>
      <c r="AR138" s="57" t="s">
        <v>127</v>
      </c>
      <c r="AT138" s="74">
        <v>1947</v>
      </c>
      <c r="AZ138" s="72" t="s">
        <v>274</v>
      </c>
      <c r="BD138" s="72" t="s">
        <v>235</v>
      </c>
      <c r="BF138" s="72" t="s">
        <v>221</v>
      </c>
      <c r="BM138" s="74"/>
    </row>
    <row r="139" spans="1:65" s="72" customFormat="1" ht="11.25">
      <c r="A139" s="55">
        <v>122</v>
      </c>
      <c r="B139" s="72" t="s">
        <v>222</v>
      </c>
      <c r="C139" s="72" t="s">
        <v>322</v>
      </c>
      <c r="D139" s="72" t="s">
        <v>131</v>
      </c>
      <c r="K139" s="72">
        <v>1947</v>
      </c>
      <c r="N139" s="73"/>
      <c r="O139" s="55">
        <v>35</v>
      </c>
      <c r="P139" s="75">
        <f>P138+(S138-W139/2)*COS(T139*PI()/200)</f>
        <v>7665860.318951489</v>
      </c>
      <c r="Q139" s="75">
        <f>Q138+(S138-W139/2)*SIN(T139*PI()/200)</f>
        <v>586274.3443729739</v>
      </c>
      <c r="R139" s="76">
        <v>35</v>
      </c>
      <c r="S139" s="75">
        <f>SQRT((P140-P138)^2+(Q140-Q138)^2)</f>
        <v>193.1467058998622</v>
      </c>
      <c r="T139" s="77">
        <f>IF(ATAN2((P140-P138),(Q140-Q138))&lt;0,ATAN2((P140-P138),(Q140-Q138))+2*PI(),ATAN2((P140-P138),(Q140-Q138)))*200/PI()</f>
        <v>106.30574726376966</v>
      </c>
      <c r="U139" s="75"/>
      <c r="V139" s="75"/>
      <c r="W139" s="75">
        <f>(S138+S140)-S139</f>
        <v>-0.04670589986221785</v>
      </c>
      <c r="X139" s="57">
        <v>420</v>
      </c>
      <c r="Y139" s="65">
        <f>SUM($X$18:X139)</f>
        <v>15263.099999999999</v>
      </c>
      <c r="AA139" s="73"/>
      <c r="AI139" s="73"/>
      <c r="AR139" s="57" t="s">
        <v>127</v>
      </c>
      <c r="AT139" s="74"/>
      <c r="BM139" s="66" t="s">
        <v>225</v>
      </c>
    </row>
    <row r="140" spans="1:65" s="72" customFormat="1" ht="11.25">
      <c r="A140" s="55">
        <v>123</v>
      </c>
      <c r="B140" s="72" t="s">
        <v>154</v>
      </c>
      <c r="C140" s="72" t="s">
        <v>323</v>
      </c>
      <c r="L140" s="57" t="s">
        <v>126</v>
      </c>
      <c r="N140" s="73"/>
      <c r="O140" s="55">
        <v>35</v>
      </c>
      <c r="P140" s="73">
        <v>7665852.9</v>
      </c>
      <c r="Q140" s="73">
        <v>586349</v>
      </c>
      <c r="R140" s="55">
        <v>35</v>
      </c>
      <c r="S140" s="72">
        <v>75</v>
      </c>
      <c r="U140" s="73"/>
      <c r="V140" s="73"/>
      <c r="W140" s="73"/>
      <c r="X140" s="57"/>
      <c r="AI140" s="73">
        <v>68.1</v>
      </c>
      <c r="AR140" s="57" t="s">
        <v>127</v>
      </c>
      <c r="AT140" s="74">
        <v>1947</v>
      </c>
      <c r="AZ140" s="72" t="s">
        <v>277</v>
      </c>
      <c r="BD140" s="72" t="s">
        <v>235</v>
      </c>
      <c r="BF140" s="72" t="s">
        <v>221</v>
      </c>
      <c r="BM140" s="74"/>
    </row>
    <row r="141" spans="1:65" s="72" customFormat="1" ht="11.25">
      <c r="A141" s="55">
        <v>124</v>
      </c>
      <c r="B141" s="72" t="s">
        <v>154</v>
      </c>
      <c r="C141" s="72" t="s">
        <v>324</v>
      </c>
      <c r="L141" s="57" t="s">
        <v>126</v>
      </c>
      <c r="N141" s="73"/>
      <c r="O141" s="55">
        <v>35</v>
      </c>
      <c r="P141" s="73">
        <v>7666272.2</v>
      </c>
      <c r="Q141" s="73">
        <v>586380.6</v>
      </c>
      <c r="R141" s="55">
        <v>35</v>
      </c>
      <c r="S141" s="72">
        <v>73.8</v>
      </c>
      <c r="U141" s="73"/>
      <c r="V141" s="73"/>
      <c r="W141" s="73"/>
      <c r="X141" s="57"/>
      <c r="AI141" s="73">
        <v>66.3</v>
      </c>
      <c r="AR141" s="57" t="s">
        <v>127</v>
      </c>
      <c r="AT141" s="74">
        <v>1947</v>
      </c>
      <c r="AZ141" s="72" t="s">
        <v>274</v>
      </c>
      <c r="BD141" s="72" t="s">
        <v>235</v>
      </c>
      <c r="BF141" s="72" t="s">
        <v>221</v>
      </c>
      <c r="BM141" s="74"/>
    </row>
    <row r="142" spans="1:65" s="72" customFormat="1" ht="11.25">
      <c r="A142" s="55">
        <v>125</v>
      </c>
      <c r="B142" s="72" t="s">
        <v>222</v>
      </c>
      <c r="C142" s="72" t="s">
        <v>325</v>
      </c>
      <c r="D142" s="72" t="s">
        <v>131</v>
      </c>
      <c r="K142" s="72">
        <v>1947</v>
      </c>
      <c r="N142" s="73"/>
      <c r="O142" s="55">
        <v>35</v>
      </c>
      <c r="P142" s="75">
        <f>P141+(S141-W142/2)*COS(T142*PI()/200)</f>
        <v>7666245.516845206</v>
      </c>
      <c r="Q142" s="75">
        <f>Q141+(S141-W142/2)*SIN(T142*PI()/200)</f>
        <v>586449.4405554925</v>
      </c>
      <c r="R142" s="76">
        <v>35</v>
      </c>
      <c r="S142" s="75">
        <f>SQRT((P143-P141)^2+(Q143-Q141)^2)</f>
        <v>148.86194946994644</v>
      </c>
      <c r="T142" s="77">
        <f>IF(ATAN2((P143-P141),(Q143-Q141))&lt;0,ATAN2((P143-P141),(Q143-Q141))+2*PI(),ATAN2((P143-P141),(Q143-Q141)))*200/PI()</f>
        <v>123.54081426630697</v>
      </c>
      <c r="U142" s="75"/>
      <c r="V142" s="75"/>
      <c r="W142" s="75">
        <f>(S141+S143)-S142</f>
        <v>-0.061949469946426916</v>
      </c>
      <c r="X142" s="57">
        <v>185</v>
      </c>
      <c r="Y142" s="65">
        <f>SUM($X$18:X142)</f>
        <v>15448.099999999999</v>
      </c>
      <c r="AA142" s="73"/>
      <c r="AI142" s="73"/>
      <c r="AR142" s="57" t="s">
        <v>127</v>
      </c>
      <c r="AT142" s="74"/>
      <c r="BM142" s="66" t="s">
        <v>225</v>
      </c>
    </row>
    <row r="143" spans="1:65" s="72" customFormat="1" ht="11.25">
      <c r="A143" s="55">
        <v>126</v>
      </c>
      <c r="B143" s="72" t="s">
        <v>154</v>
      </c>
      <c r="C143" s="72" t="s">
        <v>326</v>
      </c>
      <c r="L143" s="57" t="s">
        <v>126</v>
      </c>
      <c r="N143" s="73"/>
      <c r="O143" s="55">
        <v>35</v>
      </c>
      <c r="P143" s="73">
        <v>7666218.4</v>
      </c>
      <c r="Q143" s="73">
        <v>586519.4</v>
      </c>
      <c r="R143" s="55">
        <v>35</v>
      </c>
      <c r="S143" s="72">
        <v>75</v>
      </c>
      <c r="U143" s="73"/>
      <c r="V143" s="73"/>
      <c r="W143" s="73"/>
      <c r="X143" s="57"/>
      <c r="AI143" s="73">
        <v>67.7</v>
      </c>
      <c r="AR143" s="57" t="s">
        <v>127</v>
      </c>
      <c r="AT143" s="74">
        <v>1947</v>
      </c>
      <c r="AZ143" s="72" t="s">
        <v>277</v>
      </c>
      <c r="BD143" s="72" t="s">
        <v>235</v>
      </c>
      <c r="BF143" s="72" t="s">
        <v>221</v>
      </c>
      <c r="BM143" s="74"/>
    </row>
    <row r="144" spans="1:65" s="72" customFormat="1" ht="11.25">
      <c r="A144" s="55">
        <v>127</v>
      </c>
      <c r="B144" s="72" t="s">
        <v>154</v>
      </c>
      <c r="C144" s="72" t="s">
        <v>327</v>
      </c>
      <c r="L144" s="57" t="s">
        <v>126</v>
      </c>
      <c r="N144" s="73"/>
      <c r="O144" s="55">
        <v>35</v>
      </c>
      <c r="P144" s="73">
        <v>7666394.6</v>
      </c>
      <c r="Q144" s="73">
        <v>586565.8</v>
      </c>
      <c r="R144" s="55">
        <v>35</v>
      </c>
      <c r="S144" s="72">
        <v>28.5</v>
      </c>
      <c r="U144" s="73"/>
      <c r="V144" s="73"/>
      <c r="W144" s="73"/>
      <c r="X144" s="57"/>
      <c r="AI144" s="73">
        <v>66.7</v>
      </c>
      <c r="AR144" s="57" t="s">
        <v>127</v>
      </c>
      <c r="AT144" s="74">
        <v>1947</v>
      </c>
      <c r="AZ144" s="72" t="s">
        <v>328</v>
      </c>
      <c r="BD144" s="72" t="s">
        <v>235</v>
      </c>
      <c r="BF144" s="72" t="s">
        <v>221</v>
      </c>
      <c r="BM144" s="74"/>
    </row>
    <row r="145" spans="1:65" s="72" customFormat="1" ht="11.25">
      <c r="A145" s="55">
        <v>128</v>
      </c>
      <c r="B145" s="72" t="s">
        <v>222</v>
      </c>
      <c r="C145" s="72" t="s">
        <v>329</v>
      </c>
      <c r="D145" s="72" t="s">
        <v>131</v>
      </c>
      <c r="K145" s="72">
        <v>1947</v>
      </c>
      <c r="N145" s="73"/>
      <c r="O145" s="55">
        <v>35</v>
      </c>
      <c r="P145" s="75">
        <f>P144+(S144-W145/2)*COS(T145*PI()/200)</f>
        <v>7666372.505118002</v>
      </c>
      <c r="Q145" s="75">
        <f>Q144+(S144-W145/2)*SIN(T145*PI()/200)</f>
        <v>586583.7806625912</v>
      </c>
      <c r="R145" s="76">
        <v>35</v>
      </c>
      <c r="S145" s="75">
        <f>SQRT((P146-P144)^2+(Q146-Q144)^2)</f>
        <v>93.47325820789602</v>
      </c>
      <c r="T145" s="77">
        <f>IF(ATAN2((P146-P144),(Q146-Q144))&lt;0,ATAN2((P146-P144),(Q146-Q144))+2*PI(),ATAN2((P146-P144),(Q146-Q144)))*200/PI()</f>
        <v>156.51282377577385</v>
      </c>
      <c r="U145" s="75"/>
      <c r="V145" s="75"/>
      <c r="W145" s="75">
        <f>(S144+S146)-S145</f>
        <v>0.026741792103976536</v>
      </c>
      <c r="X145" s="57">
        <v>340</v>
      </c>
      <c r="Y145" s="65">
        <f>SUM($X$18:X145)</f>
        <v>15788.099999999999</v>
      </c>
      <c r="AA145" s="73"/>
      <c r="AI145" s="73"/>
      <c r="AR145" s="57" t="s">
        <v>127</v>
      </c>
      <c r="AT145" s="74"/>
      <c r="BM145" s="66" t="s">
        <v>225</v>
      </c>
    </row>
    <row r="146" spans="1:65" s="72" customFormat="1" ht="11.25">
      <c r="A146" s="55">
        <v>129</v>
      </c>
      <c r="B146" s="72" t="s">
        <v>154</v>
      </c>
      <c r="C146" s="72" t="s">
        <v>330</v>
      </c>
      <c r="L146" s="57" t="s">
        <v>126</v>
      </c>
      <c r="N146" s="73"/>
      <c r="O146" s="55">
        <v>35</v>
      </c>
      <c r="P146" s="73">
        <v>7666322.1</v>
      </c>
      <c r="Q146" s="73">
        <v>586624.8</v>
      </c>
      <c r="R146" s="55">
        <v>35</v>
      </c>
      <c r="S146" s="72">
        <v>65</v>
      </c>
      <c r="U146" s="73"/>
      <c r="V146" s="73"/>
      <c r="W146" s="73"/>
      <c r="X146" s="57"/>
      <c r="AI146" s="73">
        <v>67.4</v>
      </c>
      <c r="AR146" s="57" t="s">
        <v>127</v>
      </c>
      <c r="AT146" s="74">
        <v>1947</v>
      </c>
      <c r="AZ146" s="72" t="s">
        <v>277</v>
      </c>
      <c r="BD146" s="72" t="s">
        <v>235</v>
      </c>
      <c r="BF146" s="72" t="s">
        <v>221</v>
      </c>
      <c r="BM146" s="74"/>
    </row>
    <row r="147" spans="1:65" s="72" customFormat="1" ht="11.25">
      <c r="A147" s="55">
        <v>130</v>
      </c>
      <c r="B147" s="72" t="s">
        <v>154</v>
      </c>
      <c r="C147" s="72" t="s">
        <v>331</v>
      </c>
      <c r="L147" s="57" t="s">
        <v>126</v>
      </c>
      <c r="N147" s="73"/>
      <c r="O147" s="55">
        <v>35</v>
      </c>
      <c r="P147" s="73">
        <v>7666588.9</v>
      </c>
      <c r="Q147" s="73">
        <v>586737.6</v>
      </c>
      <c r="R147" s="55">
        <v>35</v>
      </c>
      <c r="S147" s="72">
        <v>63.9</v>
      </c>
      <c r="U147" s="73"/>
      <c r="V147" s="73"/>
      <c r="W147" s="73"/>
      <c r="X147" s="57"/>
      <c r="AI147" s="73">
        <v>68.4</v>
      </c>
      <c r="AR147" s="57" t="s">
        <v>127</v>
      </c>
      <c r="AT147" s="74">
        <v>1947</v>
      </c>
      <c r="AZ147" s="72" t="s">
        <v>274</v>
      </c>
      <c r="BD147" s="72" t="s">
        <v>235</v>
      </c>
      <c r="BF147" s="72" t="s">
        <v>221</v>
      </c>
      <c r="BM147" s="74"/>
    </row>
    <row r="148" spans="1:65" s="72" customFormat="1" ht="11.25">
      <c r="A148" s="55">
        <v>131</v>
      </c>
      <c r="B148" s="72" t="s">
        <v>222</v>
      </c>
      <c r="C148" s="72" t="s">
        <v>332</v>
      </c>
      <c r="D148" s="72" t="s">
        <v>131</v>
      </c>
      <c r="K148" s="72">
        <v>1947</v>
      </c>
      <c r="N148" s="73"/>
      <c r="O148" s="55">
        <v>35</v>
      </c>
      <c r="P148" s="75">
        <f>P147+(S147-W148/2)*COS(T148*PI()/200)</f>
        <v>7666623.102653881</v>
      </c>
      <c r="Q148" s="75">
        <f>Q147+(S147-W148/2)*SIN(T148*PI()/200)</f>
        <v>586791.5902512023</v>
      </c>
      <c r="R148" s="76">
        <v>35</v>
      </c>
      <c r="S148" s="75">
        <f>SQRT((P149-P147)^2+(Q149-Q147)^2)</f>
        <v>168.92439137057414</v>
      </c>
      <c r="T148" s="77">
        <f>IF(ATAN2((P149-P147),(Q149-Q147))&lt;0,ATAN2((P149-P147),(Q149-Q147))+2*PI(),ATAN2((P149-P147),(Q149-Q147)))*200/PI()</f>
        <v>64.05096714785421</v>
      </c>
      <c r="U148" s="75"/>
      <c r="V148" s="75"/>
      <c r="W148" s="75">
        <f>(S147+S149)-S148</f>
        <v>-0.024391370574136317</v>
      </c>
      <c r="X148" s="57">
        <v>805</v>
      </c>
      <c r="Y148" s="65">
        <f>SUM($X$18:X148)</f>
        <v>16593.1</v>
      </c>
      <c r="AA148" s="73"/>
      <c r="AI148" s="73"/>
      <c r="AR148" s="57" t="s">
        <v>127</v>
      </c>
      <c r="AT148" s="74"/>
      <c r="BM148" s="66" t="s">
        <v>225</v>
      </c>
    </row>
    <row r="149" spans="1:65" s="72" customFormat="1" ht="11.25">
      <c r="A149" s="55">
        <v>132</v>
      </c>
      <c r="B149" s="72" t="s">
        <v>154</v>
      </c>
      <c r="C149" s="72" t="s">
        <v>333</v>
      </c>
      <c r="L149" s="57" t="s">
        <v>126</v>
      </c>
      <c r="N149" s="73"/>
      <c r="O149" s="55">
        <v>35</v>
      </c>
      <c r="P149" s="73">
        <v>7666679.3</v>
      </c>
      <c r="Q149" s="73">
        <v>586880.3</v>
      </c>
      <c r="R149" s="55">
        <v>35</v>
      </c>
      <c r="S149" s="72">
        <v>105</v>
      </c>
      <c r="U149" s="73"/>
      <c r="V149" s="73"/>
      <c r="W149" s="73"/>
      <c r="X149" s="57"/>
      <c r="AI149" s="73">
        <v>73.6</v>
      </c>
      <c r="AR149" s="57" t="s">
        <v>127</v>
      </c>
      <c r="AT149" s="74">
        <v>1947</v>
      </c>
      <c r="AZ149" s="72" t="s">
        <v>277</v>
      </c>
      <c r="BD149" s="72" t="s">
        <v>235</v>
      </c>
      <c r="BF149" s="72" t="s">
        <v>221</v>
      </c>
      <c r="BM149" s="74"/>
    </row>
    <row r="150" spans="1:65" s="72" customFormat="1" ht="11.25">
      <c r="A150" s="55">
        <v>133</v>
      </c>
      <c r="B150" s="72" t="s">
        <v>154</v>
      </c>
      <c r="C150" s="72" t="s">
        <v>334</v>
      </c>
      <c r="L150" s="57" t="s">
        <v>126</v>
      </c>
      <c r="N150" s="73"/>
      <c r="O150" s="55">
        <v>35</v>
      </c>
      <c r="P150" s="73">
        <v>7667316.6</v>
      </c>
      <c r="Q150" s="73">
        <v>587147.7</v>
      </c>
      <c r="R150" s="55">
        <v>35</v>
      </c>
      <c r="S150" s="72">
        <v>49.6</v>
      </c>
      <c r="U150" s="73"/>
      <c r="V150" s="73"/>
      <c r="W150" s="73"/>
      <c r="X150" s="57"/>
      <c r="AI150" s="73">
        <v>65</v>
      </c>
      <c r="AR150" s="57" t="s">
        <v>127</v>
      </c>
      <c r="AT150" s="74">
        <v>1947</v>
      </c>
      <c r="AZ150" s="72" t="s">
        <v>274</v>
      </c>
      <c r="BD150" s="72" t="s">
        <v>235</v>
      </c>
      <c r="BF150" s="72" t="s">
        <v>335</v>
      </c>
      <c r="BM150" s="74"/>
    </row>
    <row r="151" spans="1:65" s="72" customFormat="1" ht="11.25">
      <c r="A151" s="55">
        <v>134</v>
      </c>
      <c r="B151" s="72" t="s">
        <v>222</v>
      </c>
      <c r="C151" s="72" t="s">
        <v>336</v>
      </c>
      <c r="D151" s="72" t="s">
        <v>131</v>
      </c>
      <c r="K151" s="72">
        <v>1947</v>
      </c>
      <c r="N151" s="73"/>
      <c r="O151" s="55">
        <v>35</v>
      </c>
      <c r="P151" s="75">
        <f>P150+(S150-W151/2)*COS(T151*PI()/200)</f>
        <v>7667273.19216368</v>
      </c>
      <c r="Q151" s="75">
        <f>Q150+(S150-W151/2)*SIN(T151*PI()/200)</f>
        <v>587171.7771861069</v>
      </c>
      <c r="R151" s="76">
        <v>35</v>
      </c>
      <c r="S151" s="75">
        <f>SQRT((P152-P150)^2+(Q152-Q150)^2)</f>
        <v>129.6764049466062</v>
      </c>
      <c r="T151" s="77">
        <f>IF(ATAN2((P152-P150),(Q152-Q150))&lt;0,ATAN2((P152-P150),(Q152-Q150))+2*PI(),ATAN2((P152-P150),(Q152-Q150)))*200/PI()</f>
        <v>167.76002152223393</v>
      </c>
      <c r="U151" s="75"/>
      <c r="V151" s="75"/>
      <c r="W151" s="75">
        <f>(S150+S152)-S151</f>
        <v>-0.07640494660620334</v>
      </c>
      <c r="X151" s="57">
        <v>440</v>
      </c>
      <c r="Y151" s="65">
        <f>SUM($X$18:X151)</f>
        <v>17033.1</v>
      </c>
      <c r="AA151" s="73"/>
      <c r="AI151" s="73"/>
      <c r="AR151" s="57" t="s">
        <v>127</v>
      </c>
      <c r="AT151" s="74"/>
      <c r="BM151" s="66" t="s">
        <v>225</v>
      </c>
    </row>
    <row r="152" spans="1:65" s="72" customFormat="1" ht="11.25">
      <c r="A152" s="55">
        <v>135</v>
      </c>
      <c r="B152" s="72" t="s">
        <v>154</v>
      </c>
      <c r="C152" s="72" t="s">
        <v>337</v>
      </c>
      <c r="L152" s="57" t="s">
        <v>126</v>
      </c>
      <c r="N152" s="73"/>
      <c r="O152" s="55">
        <v>35</v>
      </c>
      <c r="P152" s="73">
        <v>7667203.2</v>
      </c>
      <c r="Q152" s="73">
        <v>587210.6</v>
      </c>
      <c r="R152" s="55">
        <v>35</v>
      </c>
      <c r="S152" s="72">
        <v>80</v>
      </c>
      <c r="U152" s="73"/>
      <c r="V152" s="73"/>
      <c r="W152" s="73"/>
      <c r="X152" s="57"/>
      <c r="AI152" s="73">
        <v>65.1</v>
      </c>
      <c r="AR152" s="57" t="s">
        <v>127</v>
      </c>
      <c r="AT152" s="74">
        <v>1947</v>
      </c>
      <c r="AZ152" s="72" t="s">
        <v>338</v>
      </c>
      <c r="BD152" s="72" t="s">
        <v>235</v>
      </c>
      <c r="BF152" s="72" t="s">
        <v>335</v>
      </c>
      <c r="BM152" s="74"/>
    </row>
    <row r="153" spans="1:65" s="72" customFormat="1" ht="11.25">
      <c r="A153" s="55">
        <v>136</v>
      </c>
      <c r="B153" s="72" t="s">
        <v>154</v>
      </c>
      <c r="C153" s="72" t="s">
        <v>339</v>
      </c>
      <c r="L153" s="57" t="s">
        <v>126</v>
      </c>
      <c r="N153" s="73"/>
      <c r="O153" s="55">
        <v>35</v>
      </c>
      <c r="P153" s="73">
        <v>7667619.8</v>
      </c>
      <c r="Q153" s="73">
        <v>587338.4</v>
      </c>
      <c r="R153" s="55">
        <v>35</v>
      </c>
      <c r="S153" s="72">
        <v>47</v>
      </c>
      <c r="U153" s="73"/>
      <c r="V153" s="73"/>
      <c r="W153" s="73"/>
      <c r="X153" s="57"/>
      <c r="AI153" s="73">
        <v>61.1</v>
      </c>
      <c r="AR153" s="57" t="s">
        <v>127</v>
      </c>
      <c r="AT153" s="74">
        <v>1947</v>
      </c>
      <c r="AZ153" s="72" t="s">
        <v>274</v>
      </c>
      <c r="BD153" s="72" t="s">
        <v>235</v>
      </c>
      <c r="BF153" s="72" t="s">
        <v>221</v>
      </c>
      <c r="BM153" s="74"/>
    </row>
    <row r="154" spans="1:65" s="72" customFormat="1" ht="11.25">
      <c r="A154" s="55">
        <v>137</v>
      </c>
      <c r="B154" s="72" t="s">
        <v>222</v>
      </c>
      <c r="C154" s="72" t="s">
        <v>340</v>
      </c>
      <c r="D154" s="72" t="s">
        <v>131</v>
      </c>
      <c r="K154" s="72">
        <v>1947</v>
      </c>
      <c r="N154" s="73"/>
      <c r="O154" s="55">
        <v>35</v>
      </c>
      <c r="P154" s="75">
        <f>P153+(S153-W154/2)*COS(T154*PI()/200)</f>
        <v>7667594.956261377</v>
      </c>
      <c r="Q154" s="75">
        <f>Q153+(S153-W154/2)*SIN(T154*PI()/200)</f>
        <v>587378.3094517402</v>
      </c>
      <c r="R154" s="76">
        <v>35</v>
      </c>
      <c r="S154" s="75">
        <f>SQRT((P155-P153)^2+(Q155-Q153)^2)</f>
        <v>112.02075700519804</v>
      </c>
      <c r="T154" s="77">
        <f>IF(ATAN2((P155-P153),(Q155-Q153))&lt;0,ATAN2((P155-P153),(Q155-Q153))+2*PI(),ATAN2((P155-P153),(Q155-Q153)))*200/PI()</f>
        <v>135.44708040059498</v>
      </c>
      <c r="U154" s="75"/>
      <c r="V154" s="75"/>
      <c r="W154" s="75">
        <f>(S153+S155)-S154</f>
        <v>-0.020757005198035472</v>
      </c>
      <c r="X154" s="57">
        <v>890</v>
      </c>
      <c r="Y154" s="65">
        <f>SUM($X$18:X154)</f>
        <v>17923.1</v>
      </c>
      <c r="AA154" s="73"/>
      <c r="AI154" s="73"/>
      <c r="AR154" s="57" t="s">
        <v>127</v>
      </c>
      <c r="AT154" s="74"/>
      <c r="BM154" s="66" t="s">
        <v>225</v>
      </c>
    </row>
    <row r="155" spans="1:65" s="72" customFormat="1" ht="11.25">
      <c r="A155" s="55">
        <v>138</v>
      </c>
      <c r="B155" s="72" t="s">
        <v>154</v>
      </c>
      <c r="C155" s="72" t="s">
        <v>341</v>
      </c>
      <c r="L155" s="57" t="s">
        <v>126</v>
      </c>
      <c r="N155" s="73"/>
      <c r="O155" s="55">
        <v>35</v>
      </c>
      <c r="P155" s="73">
        <v>7667560.6</v>
      </c>
      <c r="Q155" s="73">
        <v>587433.5</v>
      </c>
      <c r="R155" s="55">
        <v>35</v>
      </c>
      <c r="S155" s="72">
        <v>65</v>
      </c>
      <c r="U155" s="73"/>
      <c r="V155" s="73"/>
      <c r="W155" s="73"/>
      <c r="X155" s="57"/>
      <c r="AI155" s="73">
        <v>61.1</v>
      </c>
      <c r="AR155" s="57" t="s">
        <v>127</v>
      </c>
      <c r="AT155" s="74">
        <v>1947</v>
      </c>
      <c r="AZ155" s="72" t="s">
        <v>328</v>
      </c>
      <c r="BD155" s="72" t="s">
        <v>235</v>
      </c>
      <c r="BF155" s="72" t="s">
        <v>221</v>
      </c>
      <c r="BM155" s="74"/>
    </row>
    <row r="156" spans="1:65" s="72" customFormat="1" ht="11.25">
      <c r="A156" s="55">
        <v>139</v>
      </c>
      <c r="B156" s="72" t="s">
        <v>154</v>
      </c>
      <c r="C156" s="72" t="s">
        <v>339</v>
      </c>
      <c r="L156" s="57" t="s">
        <v>126</v>
      </c>
      <c r="N156" s="73"/>
      <c r="O156" s="55">
        <v>35</v>
      </c>
      <c r="P156" s="73">
        <v>7667619.8</v>
      </c>
      <c r="Q156" s="73">
        <v>587338.4</v>
      </c>
      <c r="R156" s="55">
        <v>35</v>
      </c>
      <c r="S156" s="72">
        <v>47</v>
      </c>
      <c r="U156" s="73"/>
      <c r="V156" s="73"/>
      <c r="W156" s="73"/>
      <c r="X156" s="57"/>
      <c r="AI156" s="73">
        <v>61.1</v>
      </c>
      <c r="AR156" s="57" t="s">
        <v>127</v>
      </c>
      <c r="AT156" s="74">
        <v>1947</v>
      </c>
      <c r="AZ156" s="72" t="s">
        <v>274</v>
      </c>
      <c r="BD156" s="72" t="s">
        <v>235</v>
      </c>
      <c r="BF156" s="72" t="s">
        <v>221</v>
      </c>
      <c r="BM156" s="74"/>
    </row>
    <row r="157" spans="1:65" s="72" customFormat="1" ht="11.25">
      <c r="A157" s="55">
        <v>140</v>
      </c>
      <c r="B157" s="72" t="s">
        <v>222</v>
      </c>
      <c r="C157" s="72" t="s">
        <v>340</v>
      </c>
      <c r="D157" s="72" t="s">
        <v>131</v>
      </c>
      <c r="K157" s="72">
        <v>1964</v>
      </c>
      <c r="N157" s="73"/>
      <c r="O157" s="55">
        <v>35</v>
      </c>
      <c r="P157" s="75">
        <f>P156+(S156-W157/2)*COS(T157*PI()/200)</f>
        <v>7667594.945264702</v>
      </c>
      <c r="Q157" s="75">
        <f>Q156+(S156-W157/2)*SIN(T157*PI()/200)</f>
        <v>587378.3281650748</v>
      </c>
      <c r="R157" s="76">
        <v>35</v>
      </c>
      <c r="S157" s="75">
        <f>SQRT((P158-P156)^2+(Q158-Q156)^2)</f>
        <v>128.86415327760608</v>
      </c>
      <c r="T157" s="77">
        <f>IF(ATAN2((P158-P156),(Q158-Q156))&lt;0,ATAN2((P158-P156),(Q158-Q156))+2*PI(),ATAN2((P158-P156),(Q158-Q156)))*200/PI()</f>
        <v>135.4463306815094</v>
      </c>
      <c r="U157" s="75"/>
      <c r="V157" s="75"/>
      <c r="W157" s="75">
        <f>(S156+S158)-S157</f>
        <v>-0.06415327760606715</v>
      </c>
      <c r="X157" s="57"/>
      <c r="AA157" s="73"/>
      <c r="AI157" s="73"/>
      <c r="AR157" s="57" t="s">
        <v>127</v>
      </c>
      <c r="AT157" s="74">
        <v>1964</v>
      </c>
      <c r="BM157" s="66" t="s">
        <v>225</v>
      </c>
    </row>
    <row r="158" spans="1:65" s="72" customFormat="1" ht="11.25">
      <c r="A158" s="55">
        <v>141</v>
      </c>
      <c r="B158" s="72" t="s">
        <v>154</v>
      </c>
      <c r="C158" s="72" t="s">
        <v>342</v>
      </c>
      <c r="L158" s="57" t="s">
        <v>126</v>
      </c>
      <c r="N158" s="73"/>
      <c r="O158" s="55">
        <v>35</v>
      </c>
      <c r="P158" s="73">
        <v>7667551.7</v>
      </c>
      <c r="Q158" s="73">
        <v>587447.8</v>
      </c>
      <c r="R158" s="55">
        <v>35</v>
      </c>
      <c r="S158" s="72">
        <v>81.8</v>
      </c>
      <c r="U158" s="73"/>
      <c r="V158" s="73"/>
      <c r="W158" s="73"/>
      <c r="X158" s="57"/>
      <c r="AI158" s="73"/>
      <c r="AR158" s="57" t="s">
        <v>127</v>
      </c>
      <c r="AT158" s="74">
        <v>1964</v>
      </c>
      <c r="AZ158" s="72" t="s">
        <v>328</v>
      </c>
      <c r="BD158" s="72" t="s">
        <v>235</v>
      </c>
      <c r="BF158" s="72" t="s">
        <v>343</v>
      </c>
      <c r="BM158" s="74"/>
    </row>
    <row r="159" spans="1:65" s="72" customFormat="1" ht="11.25">
      <c r="A159" s="55">
        <v>142</v>
      </c>
      <c r="B159" s="72" t="s">
        <v>154</v>
      </c>
      <c r="C159" s="72" t="s">
        <v>344</v>
      </c>
      <c r="L159" s="57" t="s">
        <v>126</v>
      </c>
      <c r="N159" s="73"/>
      <c r="O159" s="55">
        <v>35</v>
      </c>
      <c r="P159" s="73">
        <v>7668412.7</v>
      </c>
      <c r="Q159" s="73">
        <v>587549.6</v>
      </c>
      <c r="R159" s="55">
        <v>35</v>
      </c>
      <c r="S159" s="72">
        <v>50.9</v>
      </c>
      <c r="U159" s="73"/>
      <c r="V159" s="73"/>
      <c r="W159" s="73"/>
      <c r="X159" s="57"/>
      <c r="AI159" s="73">
        <v>65.2</v>
      </c>
      <c r="AR159" s="57" t="s">
        <v>127</v>
      </c>
      <c r="AT159" s="74">
        <v>1947</v>
      </c>
      <c r="AZ159" s="72" t="s">
        <v>274</v>
      </c>
      <c r="BD159" s="72" t="s">
        <v>235</v>
      </c>
      <c r="BF159" s="72" t="s">
        <v>221</v>
      </c>
      <c r="BM159" s="74"/>
    </row>
    <row r="160" spans="1:65" s="72" customFormat="1" ht="11.25">
      <c r="A160" s="55">
        <v>143</v>
      </c>
      <c r="B160" s="72" t="s">
        <v>222</v>
      </c>
      <c r="C160" s="72" t="s">
        <v>345</v>
      </c>
      <c r="N160" s="73"/>
      <c r="O160" s="55">
        <v>35</v>
      </c>
      <c r="P160" s="75">
        <f>P159+(S159-W160/2)*COS(T160*PI()/200)</f>
        <v>7668444.844517938</v>
      </c>
      <c r="Q160" s="75">
        <f>Q159+(S159-W160/2)*SIN(T160*PI()/200)</f>
        <v>587589.1033887105</v>
      </c>
      <c r="R160" s="76">
        <v>35</v>
      </c>
      <c r="S160" s="75">
        <f>SQRT((P161-P159)^2+(Q161-Q159)^2)</f>
        <v>125.95848522435338</v>
      </c>
      <c r="T160" s="77">
        <f>IF(ATAN2((P161-P159),(Q161-Q159))&lt;0,ATAN2((P161-P159),(Q161-Q159))+2*PI(),ATAN2((P161-P159),(Q161-Q159)))*200/PI()</f>
        <v>56.51579768703553</v>
      </c>
      <c r="U160" s="75"/>
      <c r="V160" s="75"/>
      <c r="W160" s="75">
        <f>(S159+S161)-S160</f>
        <v>-0.058485224353376</v>
      </c>
      <c r="X160" s="57">
        <v>395</v>
      </c>
      <c r="Y160" s="65">
        <f>SUM($X$18:X160)</f>
        <v>18318.1</v>
      </c>
      <c r="AA160" s="73"/>
      <c r="AI160" s="73"/>
      <c r="AR160" s="57" t="s">
        <v>127</v>
      </c>
      <c r="AT160" s="74"/>
      <c r="BM160" s="66" t="s">
        <v>225</v>
      </c>
    </row>
    <row r="161" spans="1:65" s="72" customFormat="1" ht="11.25">
      <c r="A161" s="55">
        <v>144</v>
      </c>
      <c r="B161" s="72" t="s">
        <v>154</v>
      </c>
      <c r="C161" s="72" t="s">
        <v>346</v>
      </c>
      <c r="L161" s="57" t="s">
        <v>126</v>
      </c>
      <c r="N161" s="73"/>
      <c r="O161" s="55">
        <v>35</v>
      </c>
      <c r="P161" s="73">
        <v>7668492.2</v>
      </c>
      <c r="Q161" s="73">
        <v>587647.3</v>
      </c>
      <c r="R161" s="55">
        <v>35</v>
      </c>
      <c r="S161" s="72">
        <v>75</v>
      </c>
      <c r="U161" s="73"/>
      <c r="V161" s="73"/>
      <c r="W161" s="73"/>
      <c r="X161" s="57"/>
      <c r="AI161" s="73">
        <v>61.5</v>
      </c>
      <c r="AR161" s="57" t="s">
        <v>127</v>
      </c>
      <c r="AT161" s="74">
        <v>1947</v>
      </c>
      <c r="AZ161" s="72" t="s">
        <v>277</v>
      </c>
      <c r="BD161" s="72" t="s">
        <v>235</v>
      </c>
      <c r="BF161" s="72" t="s">
        <v>221</v>
      </c>
      <c r="BM161" s="74"/>
    </row>
    <row r="162" spans="1:65" s="72" customFormat="1" ht="11.25">
      <c r="A162" s="55">
        <v>145</v>
      </c>
      <c r="B162" s="72" t="s">
        <v>154</v>
      </c>
      <c r="C162" s="72" t="s">
        <v>347</v>
      </c>
      <c r="L162" s="57" t="s">
        <v>126</v>
      </c>
      <c r="N162" s="73"/>
      <c r="O162" s="55">
        <v>35</v>
      </c>
      <c r="P162" s="73">
        <v>7668912.4</v>
      </c>
      <c r="Q162" s="73">
        <v>587583.3</v>
      </c>
      <c r="R162" s="55">
        <v>35</v>
      </c>
      <c r="S162" s="72">
        <v>137.6</v>
      </c>
      <c r="U162" s="73"/>
      <c r="V162" s="73"/>
      <c r="W162" s="73"/>
      <c r="X162" s="57"/>
      <c r="AI162" s="73">
        <v>62.3</v>
      </c>
      <c r="AR162" s="57" t="s">
        <v>127</v>
      </c>
      <c r="AT162" s="74">
        <v>1947</v>
      </c>
      <c r="AZ162" s="72" t="s">
        <v>274</v>
      </c>
      <c r="BD162" s="72" t="s">
        <v>235</v>
      </c>
      <c r="BF162" s="72" t="s">
        <v>221</v>
      </c>
      <c r="BM162" s="74"/>
    </row>
    <row r="163" spans="1:65" s="72" customFormat="1" ht="11.25">
      <c r="A163" s="55">
        <v>146</v>
      </c>
      <c r="B163" s="72" t="s">
        <v>222</v>
      </c>
      <c r="C163" s="72" t="s">
        <v>348</v>
      </c>
      <c r="N163" s="73"/>
      <c r="O163" s="55">
        <v>35</v>
      </c>
      <c r="P163" s="75">
        <f>P162+(S162-W163/2)*COS(T163*PI()/200)</f>
        <v>7668805.530760619</v>
      </c>
      <c r="Q163" s="75">
        <f>Q162+(S162-W163/2)*SIN(T163*PI()/200)</f>
        <v>587670.0241020113</v>
      </c>
      <c r="R163" s="76">
        <v>35</v>
      </c>
      <c r="S163" s="75">
        <f>SQRT((P164-P162)^2+(Q164-Q162)^2)</f>
        <v>192.66063427733383</v>
      </c>
      <c r="T163" s="77">
        <f>IF(ATAN2((P164-P162),(Q164-Q162))&lt;0,ATAN2((P164-P162),(Q164-Q162))+2*PI(),ATAN2((P164-P162),(Q164-Q162)))*200/PI()</f>
        <v>156.60084739923968</v>
      </c>
      <c r="U163" s="75"/>
      <c r="V163" s="75"/>
      <c r="W163" s="75">
        <f>(S162+S164)-S163</f>
        <v>-0.06063427733383264</v>
      </c>
      <c r="X163" s="57">
        <v>260</v>
      </c>
      <c r="Y163" s="65">
        <f>SUM($X$18:X163)</f>
        <v>18578.1</v>
      </c>
      <c r="AA163" s="73"/>
      <c r="AI163" s="73"/>
      <c r="AR163" s="57" t="s">
        <v>127</v>
      </c>
      <c r="AT163" s="74"/>
      <c r="BM163" s="66" t="s">
        <v>225</v>
      </c>
    </row>
    <row r="164" spans="1:65" s="72" customFormat="1" ht="11.25">
      <c r="A164" s="55">
        <v>147</v>
      </c>
      <c r="B164" s="72" t="s">
        <v>154</v>
      </c>
      <c r="C164" s="72" t="s">
        <v>349</v>
      </c>
      <c r="L164" s="57" t="s">
        <v>126</v>
      </c>
      <c r="N164" s="73"/>
      <c r="O164" s="55">
        <v>35</v>
      </c>
      <c r="P164" s="73">
        <v>7668762.8</v>
      </c>
      <c r="Q164" s="73">
        <v>587704.7</v>
      </c>
      <c r="R164" s="55">
        <v>35</v>
      </c>
      <c r="S164" s="72">
        <v>55</v>
      </c>
      <c r="U164" s="73"/>
      <c r="V164" s="73"/>
      <c r="W164" s="73"/>
      <c r="X164" s="57"/>
      <c r="AI164" s="73">
        <v>61.3</v>
      </c>
      <c r="AR164" s="57" t="s">
        <v>127</v>
      </c>
      <c r="AT164" s="74">
        <v>1947</v>
      </c>
      <c r="AZ164" s="72" t="s">
        <v>277</v>
      </c>
      <c r="BD164" s="72" t="s">
        <v>235</v>
      </c>
      <c r="BF164" s="72" t="s">
        <v>221</v>
      </c>
      <c r="BM164" s="74"/>
    </row>
    <row r="165" spans="1:65" s="72" customFormat="1" ht="11.25">
      <c r="A165" s="55">
        <v>148</v>
      </c>
      <c r="B165" s="72" t="s">
        <v>154</v>
      </c>
      <c r="C165" s="72" t="s">
        <v>350</v>
      </c>
      <c r="L165" s="57" t="s">
        <v>126</v>
      </c>
      <c r="N165" s="73"/>
      <c r="O165" s="55">
        <v>35</v>
      </c>
      <c r="P165" s="73">
        <v>7669069.9</v>
      </c>
      <c r="Q165" s="73">
        <v>587774</v>
      </c>
      <c r="R165" s="55">
        <v>35</v>
      </c>
      <c r="S165" s="72">
        <v>68</v>
      </c>
      <c r="U165" s="73"/>
      <c r="V165" s="73"/>
      <c r="W165" s="73"/>
      <c r="X165" s="57"/>
      <c r="AI165" s="73">
        <v>60.8</v>
      </c>
      <c r="AR165" s="57" t="s">
        <v>127</v>
      </c>
      <c r="AT165" s="74">
        <v>1947</v>
      </c>
      <c r="AZ165" s="72" t="s">
        <v>274</v>
      </c>
      <c r="BD165" s="72" t="s">
        <v>235</v>
      </c>
      <c r="BF165" s="72" t="s">
        <v>221</v>
      </c>
      <c r="BM165" s="74"/>
    </row>
    <row r="166" spans="1:65" s="72" customFormat="1" ht="11.25">
      <c r="A166" s="55">
        <v>149</v>
      </c>
      <c r="B166" s="72" t="s">
        <v>222</v>
      </c>
      <c r="C166" s="72" t="s">
        <v>351</v>
      </c>
      <c r="N166" s="73"/>
      <c r="O166" s="55">
        <v>35</v>
      </c>
      <c r="P166" s="75">
        <f>P165+(S165-W166/2)*COS(T166*PI()/200)</f>
        <v>7669014.385444094</v>
      </c>
      <c r="Q166" s="75">
        <f>Q165+(S165-W166/2)*SIN(T166*PI()/200)</f>
        <v>587813.3357742004</v>
      </c>
      <c r="R166" s="76">
        <v>35</v>
      </c>
      <c r="S166" s="75">
        <f>SQRT((P167-P165)^2+(Q167-Q165)^2)</f>
        <v>153.07599419926385</v>
      </c>
      <c r="T166" s="77">
        <f>IF(ATAN2((P167-P165),(Q167-Q165))&lt;0,ATAN2((P167-P165),(Q167-Q165))+2*PI(),ATAN2((P167-P165),(Q167-Q165)))*200/PI()</f>
        <v>160.7554200455724</v>
      </c>
      <c r="U166" s="75"/>
      <c r="V166" s="75"/>
      <c r="W166" s="75">
        <f>(S165+S167)-S166</f>
        <v>-0.07599419926384599</v>
      </c>
      <c r="X166" s="57">
        <v>935</v>
      </c>
      <c r="Y166" s="65">
        <f>SUM($X$18:X166)</f>
        <v>19513.1</v>
      </c>
      <c r="AA166" s="73"/>
      <c r="AI166" s="73"/>
      <c r="AR166" s="57" t="s">
        <v>127</v>
      </c>
      <c r="AT166" s="74"/>
      <c r="BM166" s="66" t="s">
        <v>225</v>
      </c>
    </row>
    <row r="167" spans="1:65" s="72" customFormat="1" ht="11.25">
      <c r="A167" s="55">
        <v>150</v>
      </c>
      <c r="B167" s="72" t="s">
        <v>154</v>
      </c>
      <c r="C167" s="72" t="s">
        <v>352</v>
      </c>
      <c r="L167" s="57" t="s">
        <v>126</v>
      </c>
      <c r="N167" s="73"/>
      <c r="O167" s="55">
        <v>35</v>
      </c>
      <c r="P167" s="73">
        <v>7668945</v>
      </c>
      <c r="Q167" s="73">
        <v>587862.5</v>
      </c>
      <c r="R167" s="55">
        <v>35</v>
      </c>
      <c r="S167" s="72">
        <v>85</v>
      </c>
      <c r="U167" s="73"/>
      <c r="V167" s="73"/>
      <c r="W167" s="73"/>
      <c r="X167" s="57"/>
      <c r="AI167" s="73">
        <v>61.9</v>
      </c>
      <c r="AR167" s="57" t="s">
        <v>127</v>
      </c>
      <c r="AT167" s="74">
        <v>1947</v>
      </c>
      <c r="AZ167" s="72" t="s">
        <v>277</v>
      </c>
      <c r="BD167" s="72" t="s">
        <v>235</v>
      </c>
      <c r="BF167" s="72" t="s">
        <v>221</v>
      </c>
      <c r="BM167" s="74"/>
    </row>
    <row r="168" spans="1:65" s="72" customFormat="1" ht="11.25">
      <c r="A168" s="55">
        <v>151</v>
      </c>
      <c r="B168" s="72" t="s">
        <v>154</v>
      </c>
      <c r="C168" s="72" t="s">
        <v>353</v>
      </c>
      <c r="L168" s="57" t="s">
        <v>126</v>
      </c>
      <c r="N168" s="73"/>
      <c r="O168" s="55">
        <v>35</v>
      </c>
      <c r="P168" s="73">
        <v>7669710.5</v>
      </c>
      <c r="Q168" s="73">
        <v>588377.4</v>
      </c>
      <c r="R168" s="55">
        <v>35</v>
      </c>
      <c r="S168" s="72">
        <v>63.4</v>
      </c>
      <c r="U168" s="73"/>
      <c r="V168" s="73"/>
      <c r="W168" s="73"/>
      <c r="X168" s="57"/>
      <c r="AI168" s="73">
        <v>60.4</v>
      </c>
      <c r="AR168" s="57" t="s">
        <v>127</v>
      </c>
      <c r="AT168" s="74">
        <v>1947</v>
      </c>
      <c r="AZ168" s="72" t="s">
        <v>354</v>
      </c>
      <c r="BD168" s="72" t="s">
        <v>235</v>
      </c>
      <c r="BF168" s="72" t="s">
        <v>221</v>
      </c>
      <c r="BM168" s="74"/>
    </row>
    <row r="169" spans="1:65" s="72" customFormat="1" ht="11.25">
      <c r="A169" s="55">
        <v>152</v>
      </c>
      <c r="B169" s="72" t="s">
        <v>222</v>
      </c>
      <c r="C169" s="72" t="s">
        <v>355</v>
      </c>
      <c r="N169" s="73"/>
      <c r="O169" s="55">
        <v>35</v>
      </c>
      <c r="P169" s="75">
        <f>P168+(S168-W169/2)*COS(T169*PI()/200)</f>
        <v>7669680.3634526655</v>
      </c>
      <c r="Q169" s="75">
        <f>Q168+(S168-W169/2)*SIN(T169*PI()/200)</f>
        <v>588433.0575874199</v>
      </c>
      <c r="R169" s="76">
        <v>35</v>
      </c>
      <c r="S169" s="75">
        <f>SQRT((P170-P168)^2+(Q170-Q168)^2)</f>
        <v>163.18559985497785</v>
      </c>
      <c r="T169" s="77">
        <f>IF(ATAN2((P170-P168),(Q170-Q168))&lt;0,ATAN2((P170-P168),(Q170-Q168))+2*PI(),ATAN2((P170-P168),(Q170-Q168)))*200/PI()</f>
        <v>131.59324900171976</v>
      </c>
      <c r="U169" s="75"/>
      <c r="V169" s="75"/>
      <c r="W169" s="75">
        <f>(S168+S170)-S169</f>
        <v>0.21440014502215377</v>
      </c>
      <c r="X169" s="57">
        <v>420</v>
      </c>
      <c r="Y169" s="65">
        <f>SUM($X$18:X169)</f>
        <v>19933.1</v>
      </c>
      <c r="AA169" s="73"/>
      <c r="AG169" s="72" t="s">
        <v>356</v>
      </c>
      <c r="AI169" s="73"/>
      <c r="AR169" s="57" t="s">
        <v>127</v>
      </c>
      <c r="AT169" s="74"/>
      <c r="BM169" s="66" t="s">
        <v>225</v>
      </c>
    </row>
    <row r="170" spans="1:65" s="72" customFormat="1" ht="11.25">
      <c r="A170" s="55">
        <v>153</v>
      </c>
      <c r="B170" s="72" t="s">
        <v>154</v>
      </c>
      <c r="C170" s="72" t="s">
        <v>357</v>
      </c>
      <c r="L170" s="57" t="s">
        <v>126</v>
      </c>
      <c r="N170" s="73"/>
      <c r="O170" s="55">
        <v>35</v>
      </c>
      <c r="P170" s="73">
        <v>7669632.8</v>
      </c>
      <c r="Q170" s="73">
        <v>588520.9</v>
      </c>
      <c r="R170" s="55">
        <v>35</v>
      </c>
      <c r="S170" s="72">
        <v>100</v>
      </c>
      <c r="U170" s="73"/>
      <c r="V170" s="73"/>
      <c r="W170" s="73"/>
      <c r="X170" s="57"/>
      <c r="AI170" s="73">
        <v>62.9</v>
      </c>
      <c r="AR170" s="57" t="s">
        <v>127</v>
      </c>
      <c r="AT170" s="74">
        <v>1947</v>
      </c>
      <c r="AZ170" s="72" t="s">
        <v>358</v>
      </c>
      <c r="BD170" s="72" t="s">
        <v>235</v>
      </c>
      <c r="BF170" s="72" t="s">
        <v>221</v>
      </c>
      <c r="BM170" s="74"/>
    </row>
    <row r="171" spans="1:65" s="72" customFormat="1" ht="11.25">
      <c r="A171" s="55">
        <v>154</v>
      </c>
      <c r="B171" s="72" t="s">
        <v>154</v>
      </c>
      <c r="C171" s="72" t="s">
        <v>359</v>
      </c>
      <c r="L171" s="57" t="s">
        <v>126</v>
      </c>
      <c r="N171" s="73"/>
      <c r="O171" s="55">
        <v>35</v>
      </c>
      <c r="P171" s="73">
        <v>7670083.2</v>
      </c>
      <c r="Q171" s="73">
        <v>588288.3</v>
      </c>
      <c r="R171" s="55">
        <v>35</v>
      </c>
      <c r="S171" s="72">
        <v>36.5</v>
      </c>
      <c r="U171" s="73"/>
      <c r="V171" s="73"/>
      <c r="W171" s="73"/>
      <c r="X171" s="57"/>
      <c r="AI171" s="73">
        <v>62.8</v>
      </c>
      <c r="AR171" s="57" t="s">
        <v>127</v>
      </c>
      <c r="AT171" s="74">
        <v>1947</v>
      </c>
      <c r="AZ171" s="72" t="s">
        <v>274</v>
      </c>
      <c r="BD171" s="72" t="s">
        <v>235</v>
      </c>
      <c r="BF171" s="72" t="s">
        <v>221</v>
      </c>
      <c r="BM171" s="74"/>
    </row>
    <row r="172" spans="1:65" s="72" customFormat="1" ht="11.25">
      <c r="A172" s="55">
        <v>155</v>
      </c>
      <c r="B172" s="72" t="s">
        <v>222</v>
      </c>
      <c r="C172" s="72" t="s">
        <v>360</v>
      </c>
      <c r="N172" s="73"/>
      <c r="O172" s="55">
        <v>35</v>
      </c>
      <c r="P172" s="75">
        <f>P171+(S171-W172/2)*COS(T172*PI()/200)</f>
        <v>7670084.474042213</v>
      </c>
      <c r="Q172" s="75">
        <f>Q171+(S171-W172/2)*SIN(T172*PI()/200)</f>
        <v>588324.8027908208</v>
      </c>
      <c r="R172" s="76">
        <v>35</v>
      </c>
      <c r="S172" s="75">
        <f>SQRT((P173-P171)^2+(Q173-Q171)^2)</f>
        <v>246.55003548965004</v>
      </c>
      <c r="T172" s="77">
        <f>IF(ATAN2((P173-P171),(Q173-Q171))&lt;0,ATAN2((P173-P171),(Q173-Q171))+2*PI(),ATAN2((P173-P171),(Q173-Q171)))*200/PI()</f>
        <v>97.77893324069116</v>
      </c>
      <c r="U172" s="75"/>
      <c r="V172" s="75"/>
      <c r="W172" s="75">
        <f>(S171+S173)-S172</f>
        <v>-0.050035489650042564</v>
      </c>
      <c r="X172" s="57">
        <v>290</v>
      </c>
      <c r="Y172" s="65">
        <f>SUM($X$18:X172)</f>
        <v>20223.1</v>
      </c>
      <c r="AA172" s="73"/>
      <c r="AI172" s="73"/>
      <c r="AR172" s="57" t="s">
        <v>127</v>
      </c>
      <c r="AT172" s="74"/>
      <c r="BM172" s="66" t="s">
        <v>225</v>
      </c>
    </row>
    <row r="173" spans="1:65" s="72" customFormat="1" ht="11.25">
      <c r="A173" s="55">
        <v>156</v>
      </c>
      <c r="B173" s="72" t="s">
        <v>154</v>
      </c>
      <c r="C173" s="72" t="s">
        <v>361</v>
      </c>
      <c r="L173" s="57" t="s">
        <v>126</v>
      </c>
      <c r="N173" s="73"/>
      <c r="O173" s="55">
        <v>35</v>
      </c>
      <c r="P173" s="73">
        <v>7670091.8</v>
      </c>
      <c r="Q173" s="73">
        <v>588534.7</v>
      </c>
      <c r="R173" s="55">
        <v>35</v>
      </c>
      <c r="S173" s="72">
        <v>210</v>
      </c>
      <c r="U173" s="73"/>
      <c r="V173" s="73"/>
      <c r="W173" s="73"/>
      <c r="X173" s="57"/>
      <c r="AI173" s="73">
        <v>65.8</v>
      </c>
      <c r="AR173" s="57" t="s">
        <v>127</v>
      </c>
      <c r="AT173" s="74">
        <v>1947</v>
      </c>
      <c r="AZ173" s="72" t="s">
        <v>277</v>
      </c>
      <c r="BD173" s="72" t="s">
        <v>235</v>
      </c>
      <c r="BF173" s="72" t="s">
        <v>221</v>
      </c>
      <c r="BM173" s="74"/>
    </row>
    <row r="174" spans="1:65" s="72" customFormat="1" ht="11.25">
      <c r="A174" s="55">
        <v>157</v>
      </c>
      <c r="B174" s="72" t="s">
        <v>154</v>
      </c>
      <c r="C174" s="72" t="s">
        <v>362</v>
      </c>
      <c r="L174" s="57" t="s">
        <v>126</v>
      </c>
      <c r="N174" s="73"/>
      <c r="O174" s="55">
        <v>35</v>
      </c>
      <c r="P174" s="73">
        <v>7670368.9</v>
      </c>
      <c r="Q174" s="73">
        <v>588390</v>
      </c>
      <c r="R174" s="55">
        <v>35</v>
      </c>
      <c r="S174" s="72">
        <v>43.6</v>
      </c>
      <c r="U174" s="73"/>
      <c r="V174" s="73"/>
      <c r="W174" s="73"/>
      <c r="X174" s="57"/>
      <c r="AI174" s="73">
        <v>60.2</v>
      </c>
      <c r="AR174" s="57" t="s">
        <v>127</v>
      </c>
      <c r="AT174" s="74">
        <v>1947</v>
      </c>
      <c r="AZ174" s="72" t="s">
        <v>274</v>
      </c>
      <c r="BD174" s="72" t="s">
        <v>235</v>
      </c>
      <c r="BF174" s="72" t="s">
        <v>221</v>
      </c>
      <c r="BM174" s="74"/>
    </row>
    <row r="175" spans="1:65" s="72" customFormat="1" ht="11.25">
      <c r="A175" s="55">
        <v>158</v>
      </c>
      <c r="B175" s="72" t="s">
        <v>222</v>
      </c>
      <c r="C175" s="72" t="s">
        <v>363</v>
      </c>
      <c r="N175" s="73"/>
      <c r="O175" s="55">
        <v>35</v>
      </c>
      <c r="P175" s="75">
        <f>P174+(S174-W175/2)*COS(T175*PI()/200)</f>
        <v>7670350.713459365</v>
      </c>
      <c r="Q175" s="75">
        <f>Q174+(S174-W175/2)*SIN(T175*PI()/200)</f>
        <v>588429.6677444282</v>
      </c>
      <c r="R175" s="76">
        <v>35</v>
      </c>
      <c r="S175" s="75">
        <f>SQRT((P176-P174)^2+(Q176-Q174)^2)</f>
        <v>198.67611834368762</v>
      </c>
      <c r="T175" s="77">
        <f>IF(ATAN2((P176-P174),(Q176-Q174))&lt;0,ATAN2((P176-P174),(Q176-Q174))+2*PI(),ATAN2((P176-P174),(Q176-Q174)))*200/PI()</f>
        <v>127.3667987419148</v>
      </c>
      <c r="U175" s="75"/>
      <c r="V175" s="75"/>
      <c r="W175" s="75">
        <f>(S174+S176)-S175</f>
        <v>-0.07611834368762516</v>
      </c>
      <c r="X175" s="57">
        <v>570</v>
      </c>
      <c r="Y175" s="65">
        <f>SUM($X$18:X175)</f>
        <v>20793.1</v>
      </c>
      <c r="AA175" s="73"/>
      <c r="AI175" s="73"/>
      <c r="AR175" s="57" t="s">
        <v>127</v>
      </c>
      <c r="AT175" s="74"/>
      <c r="BM175" s="66" t="s">
        <v>225</v>
      </c>
    </row>
    <row r="176" spans="1:65" s="72" customFormat="1" ht="11.25">
      <c r="A176" s="55">
        <v>159</v>
      </c>
      <c r="B176" s="72" t="s">
        <v>154</v>
      </c>
      <c r="C176" s="72" t="s">
        <v>364</v>
      </c>
      <c r="L176" s="57" t="s">
        <v>126</v>
      </c>
      <c r="N176" s="73"/>
      <c r="O176" s="55">
        <v>35</v>
      </c>
      <c r="P176" s="73">
        <v>7670286.1</v>
      </c>
      <c r="Q176" s="73">
        <v>588570.6</v>
      </c>
      <c r="R176" s="55">
        <v>35</v>
      </c>
      <c r="S176" s="72">
        <v>155</v>
      </c>
      <c r="U176" s="73"/>
      <c r="V176" s="73"/>
      <c r="W176" s="73"/>
      <c r="X176" s="57"/>
      <c r="AI176" s="73">
        <v>62.2</v>
      </c>
      <c r="AR176" s="57" t="s">
        <v>127</v>
      </c>
      <c r="AT176" s="74">
        <v>1947</v>
      </c>
      <c r="AZ176" s="72" t="s">
        <v>277</v>
      </c>
      <c r="BD176" s="72" t="s">
        <v>235</v>
      </c>
      <c r="BF176" s="72" t="s">
        <v>221</v>
      </c>
      <c r="BM176" s="74"/>
    </row>
    <row r="177" spans="1:65" s="72" customFormat="1" ht="11.25">
      <c r="A177" s="55">
        <v>160</v>
      </c>
      <c r="B177" s="72" t="s">
        <v>154</v>
      </c>
      <c r="C177" s="72" t="s">
        <v>365</v>
      </c>
      <c r="L177" s="57" t="s">
        <v>126</v>
      </c>
      <c r="N177" s="73"/>
      <c r="O177" s="55">
        <v>35</v>
      </c>
      <c r="P177" s="73">
        <v>7670708</v>
      </c>
      <c r="Q177" s="73">
        <v>588850.3</v>
      </c>
      <c r="R177" s="55">
        <v>35</v>
      </c>
      <c r="S177" s="72">
        <v>36.8</v>
      </c>
      <c r="U177" s="73"/>
      <c r="V177" s="73"/>
      <c r="W177" s="73"/>
      <c r="X177" s="57"/>
      <c r="AI177" s="73">
        <v>61.4</v>
      </c>
      <c r="AR177" s="57" t="s">
        <v>127</v>
      </c>
      <c r="AT177" s="74">
        <v>1947</v>
      </c>
      <c r="AZ177" s="72" t="s">
        <v>274</v>
      </c>
      <c r="BD177" s="72" t="s">
        <v>235</v>
      </c>
      <c r="BF177" s="72" t="s">
        <v>221</v>
      </c>
      <c r="BM177" s="74"/>
    </row>
    <row r="178" spans="1:65" s="72" customFormat="1" ht="11.25">
      <c r="A178" s="55">
        <v>161</v>
      </c>
      <c r="B178" s="72" t="s">
        <v>222</v>
      </c>
      <c r="C178" s="72" t="s">
        <v>366</v>
      </c>
      <c r="N178" s="73"/>
      <c r="O178" s="55">
        <v>35</v>
      </c>
      <c r="P178" s="75">
        <f>P177+(S177-W178/2)*COS(T178*PI()/200)</f>
        <v>7670680.742140684</v>
      </c>
      <c r="Q178" s="75">
        <f>Q177+(S177-W178/2)*SIN(T178*PI()/200)</f>
        <v>588875.0600305706</v>
      </c>
      <c r="R178" s="76">
        <v>35</v>
      </c>
      <c r="S178" s="75">
        <f>SQRT((P179-P177)^2+(Q179-Q177)^2)</f>
        <v>151.8491685854058</v>
      </c>
      <c r="T178" s="77">
        <f>IF(ATAN2((P179-P177),(Q179-Q177))&lt;0,ATAN2((P179-P177),(Q179-Q177))+2*PI(),ATAN2((P179-P177),(Q179-Q177)))*200/PI()</f>
        <v>153.05461575101228</v>
      </c>
      <c r="U178" s="75"/>
      <c r="V178" s="75"/>
      <c r="W178" s="75">
        <f>(S177+S179)-S178</f>
        <v>-0.04916858540579483</v>
      </c>
      <c r="X178" s="57">
        <v>315</v>
      </c>
      <c r="Y178" s="65">
        <f>SUM($X$18:X178)</f>
        <v>21108.1</v>
      </c>
      <c r="AA178" s="73"/>
      <c r="AI178" s="73"/>
      <c r="AR178" s="57" t="s">
        <v>127</v>
      </c>
      <c r="AT178" s="74"/>
      <c r="BM178" s="66" t="s">
        <v>225</v>
      </c>
    </row>
    <row r="179" spans="1:65" s="72" customFormat="1" ht="11.25">
      <c r="A179" s="55">
        <v>162</v>
      </c>
      <c r="B179" s="72" t="s">
        <v>154</v>
      </c>
      <c r="C179" s="72" t="s">
        <v>367</v>
      </c>
      <c r="L179" s="57" t="s">
        <v>126</v>
      </c>
      <c r="N179" s="73"/>
      <c r="O179" s="55">
        <v>35</v>
      </c>
      <c r="P179" s="73">
        <v>7670595.6</v>
      </c>
      <c r="Q179" s="73">
        <v>588952.4</v>
      </c>
      <c r="R179" s="55">
        <v>35</v>
      </c>
      <c r="S179" s="72">
        <v>115</v>
      </c>
      <c r="U179" s="73"/>
      <c r="V179" s="73"/>
      <c r="W179" s="73"/>
      <c r="X179" s="57"/>
      <c r="AI179" s="73">
        <v>61.6</v>
      </c>
      <c r="AR179" s="57" t="s">
        <v>127</v>
      </c>
      <c r="AT179" s="74">
        <v>1947</v>
      </c>
      <c r="AZ179" s="72" t="s">
        <v>277</v>
      </c>
      <c r="BD179" s="72" t="s">
        <v>235</v>
      </c>
      <c r="BF179" s="72" t="s">
        <v>221</v>
      </c>
      <c r="BM179" s="74"/>
    </row>
    <row r="180" spans="1:65" s="72" customFormat="1" ht="11.25">
      <c r="A180" s="55">
        <v>163</v>
      </c>
      <c r="B180" s="72" t="s">
        <v>154</v>
      </c>
      <c r="C180" s="72" t="s">
        <v>368</v>
      </c>
      <c r="L180" s="57" t="s">
        <v>126</v>
      </c>
      <c r="N180" s="73"/>
      <c r="O180" s="55">
        <v>35</v>
      </c>
      <c r="P180" s="73">
        <v>7670882.9</v>
      </c>
      <c r="Q180" s="73">
        <v>589094.4</v>
      </c>
      <c r="R180" s="55">
        <v>35</v>
      </c>
      <c r="S180" s="72">
        <v>72.4</v>
      </c>
      <c r="U180" s="73"/>
      <c r="V180" s="73"/>
      <c r="W180" s="73"/>
      <c r="X180" s="57"/>
      <c r="AI180" s="73">
        <v>68.5</v>
      </c>
      <c r="AR180" s="57" t="s">
        <v>127</v>
      </c>
      <c r="AT180" s="74">
        <v>1947</v>
      </c>
      <c r="AZ180" s="72" t="s">
        <v>369</v>
      </c>
      <c r="BD180" s="72" t="s">
        <v>235</v>
      </c>
      <c r="BF180" s="72" t="s">
        <v>370</v>
      </c>
      <c r="BM180" s="74"/>
    </row>
    <row r="181" spans="1:65" s="72" customFormat="1" ht="11.25">
      <c r="A181" s="55">
        <v>164</v>
      </c>
      <c r="B181" s="72" t="s">
        <v>222</v>
      </c>
      <c r="C181" s="72" t="s">
        <v>371</v>
      </c>
      <c r="N181" s="73"/>
      <c r="O181" s="55">
        <v>35</v>
      </c>
      <c r="P181" s="75">
        <f>P180+(S180-W181/2)*COS(T181*PI()/200)</f>
        <v>7670825.94798959</v>
      </c>
      <c r="Q181" s="75">
        <f>Q180+(S180-W181/2)*SIN(T181*PI()/200)</f>
        <v>589139.1289765975</v>
      </c>
      <c r="R181" s="76">
        <v>35</v>
      </c>
      <c r="S181" s="75">
        <f>SQRT((P182-P180)^2+(Q182-Q180)^2)</f>
        <v>217.4338750056698</v>
      </c>
      <c r="T181" s="77">
        <f>IF(ATAN2((P182-P180),(Q182-Q180))&lt;0,ATAN2((P182-P180),(Q182-Q180))+2*PI(),ATAN2((P182-P180),(Q182-Q180)))*200/PI()</f>
        <v>157.6162372488519</v>
      </c>
      <c r="U181" s="75"/>
      <c r="V181" s="75"/>
      <c r="W181" s="75">
        <f>(S180+S182)-S181</f>
        <v>-0.03387500566978474</v>
      </c>
      <c r="X181" s="57">
        <v>585</v>
      </c>
      <c r="Y181" s="65">
        <f>SUM($X$18:X181)</f>
        <v>21693.1</v>
      </c>
      <c r="AA181" s="73"/>
      <c r="AI181" s="73"/>
      <c r="AR181" s="57" t="s">
        <v>127</v>
      </c>
      <c r="AT181" s="74"/>
      <c r="BM181" s="66" t="s">
        <v>225</v>
      </c>
    </row>
    <row r="182" spans="1:65" s="72" customFormat="1" ht="11.25">
      <c r="A182" s="55">
        <v>165</v>
      </c>
      <c r="B182" s="72" t="s">
        <v>154</v>
      </c>
      <c r="C182" s="72" t="s">
        <v>372</v>
      </c>
      <c r="L182" s="57" t="s">
        <v>126</v>
      </c>
      <c r="N182" s="73"/>
      <c r="O182" s="55">
        <v>35</v>
      </c>
      <c r="P182" s="73">
        <v>7670711.9</v>
      </c>
      <c r="Q182" s="73">
        <v>589228.7</v>
      </c>
      <c r="R182" s="55">
        <v>35</v>
      </c>
      <c r="S182" s="72">
        <v>145</v>
      </c>
      <c r="U182" s="73"/>
      <c r="V182" s="73"/>
      <c r="W182" s="73"/>
      <c r="X182" s="57"/>
      <c r="AI182" s="73">
        <v>60.2</v>
      </c>
      <c r="AR182" s="57" t="s">
        <v>127</v>
      </c>
      <c r="AT182" s="74">
        <v>1947</v>
      </c>
      <c r="AZ182" s="72" t="s">
        <v>373</v>
      </c>
      <c r="BD182" s="72" t="s">
        <v>235</v>
      </c>
      <c r="BF182" s="72" t="s">
        <v>370</v>
      </c>
      <c r="BM182" s="74"/>
    </row>
    <row r="183" spans="1:65" s="72" customFormat="1" ht="11.25">
      <c r="A183" s="55">
        <v>166</v>
      </c>
      <c r="B183" s="72" t="s">
        <v>154</v>
      </c>
      <c r="C183" s="72" t="s">
        <v>374</v>
      </c>
      <c r="L183" s="57" t="s">
        <v>126</v>
      </c>
      <c r="N183" s="73"/>
      <c r="O183" s="55">
        <v>35</v>
      </c>
      <c r="P183" s="73">
        <v>7671297</v>
      </c>
      <c r="Q183" s="73">
        <v>589078.2</v>
      </c>
      <c r="R183" s="55">
        <v>35</v>
      </c>
      <c r="S183" s="72">
        <v>52.4</v>
      </c>
      <c r="U183" s="73"/>
      <c r="V183" s="73"/>
      <c r="W183" s="73"/>
      <c r="X183" s="57"/>
      <c r="AI183" s="73">
        <v>57.4</v>
      </c>
      <c r="AR183" s="57" t="s">
        <v>127</v>
      </c>
      <c r="AT183" s="74">
        <v>1947</v>
      </c>
      <c r="AZ183" s="72" t="s">
        <v>369</v>
      </c>
      <c r="BD183" s="72" t="s">
        <v>235</v>
      </c>
      <c r="BF183" s="72" t="s">
        <v>221</v>
      </c>
      <c r="BM183" s="74"/>
    </row>
    <row r="184" spans="1:65" s="72" customFormat="1" ht="11.25">
      <c r="A184" s="55">
        <v>167</v>
      </c>
      <c r="B184" s="72" t="s">
        <v>222</v>
      </c>
      <c r="C184" s="72" t="s">
        <v>375</v>
      </c>
      <c r="N184" s="73"/>
      <c r="O184" s="55">
        <v>35</v>
      </c>
      <c r="P184" s="75">
        <f>P183+(S183-W184/2)*COS(T184*PI()/200)</f>
        <v>7671319.210715144</v>
      </c>
      <c r="Q184" s="75">
        <f>Q183+(S183-W184/2)*SIN(T184*PI()/200)</f>
        <v>589125.6651208816</v>
      </c>
      <c r="R184" s="76">
        <v>35</v>
      </c>
      <c r="S184" s="75">
        <f>SQRT((P185-P183)^2+(Q185-Q183)^2)</f>
        <v>127.40941880412677</v>
      </c>
      <c r="T184" s="77">
        <f>IF(ATAN2((P185-P183),(Q185-Q183))&lt;0,ATAN2((P185-P183),(Q185-Q183))+2*PI(),ATAN2((P185-P183),(Q185-Q183)))*200/PI()</f>
        <v>72.1370428246608</v>
      </c>
      <c r="U184" s="75"/>
      <c r="V184" s="75"/>
      <c r="W184" s="75">
        <f>(S183+S185)-S184</f>
        <v>-0.0094188041267671</v>
      </c>
      <c r="X184" s="57">
        <v>420</v>
      </c>
      <c r="Y184" s="65">
        <f>SUM($X$18:X184)</f>
        <v>22113.1</v>
      </c>
      <c r="AA184" s="73"/>
      <c r="AI184" s="73"/>
      <c r="AR184" s="57" t="s">
        <v>127</v>
      </c>
      <c r="AT184" s="74"/>
      <c r="BM184" s="66" t="s">
        <v>225</v>
      </c>
    </row>
    <row r="185" spans="1:65" s="72" customFormat="1" ht="11.25">
      <c r="A185" s="55">
        <v>168</v>
      </c>
      <c r="B185" s="72" t="s">
        <v>154</v>
      </c>
      <c r="C185" s="72" t="s">
        <v>376</v>
      </c>
      <c r="L185" s="57" t="s">
        <v>126</v>
      </c>
      <c r="N185" s="73"/>
      <c r="O185" s="55">
        <v>35</v>
      </c>
      <c r="P185" s="73">
        <v>7671351</v>
      </c>
      <c r="Q185" s="73">
        <v>589193.6</v>
      </c>
      <c r="R185" s="55">
        <v>35</v>
      </c>
      <c r="S185" s="72">
        <v>75</v>
      </c>
      <c r="U185" s="73"/>
      <c r="V185" s="73"/>
      <c r="W185" s="73"/>
      <c r="X185" s="57"/>
      <c r="AI185" s="73">
        <v>58</v>
      </c>
      <c r="AR185" s="57" t="s">
        <v>127</v>
      </c>
      <c r="AT185" s="74">
        <v>1947</v>
      </c>
      <c r="AZ185" s="72" t="s">
        <v>373</v>
      </c>
      <c r="BD185" s="72" t="s">
        <v>235</v>
      </c>
      <c r="BF185" s="72" t="s">
        <v>377</v>
      </c>
      <c r="BM185" s="74"/>
    </row>
    <row r="186" spans="1:65" s="72" customFormat="1" ht="11.25">
      <c r="A186" s="55">
        <v>169</v>
      </c>
      <c r="B186" s="72" t="s">
        <v>154</v>
      </c>
      <c r="C186" s="72" t="s">
        <v>374</v>
      </c>
      <c r="L186" s="57" t="s">
        <v>126</v>
      </c>
      <c r="N186" s="73"/>
      <c r="O186" s="55">
        <v>35</v>
      </c>
      <c r="P186" s="73">
        <v>7671297</v>
      </c>
      <c r="Q186" s="73">
        <v>589078.2</v>
      </c>
      <c r="R186" s="55">
        <v>35</v>
      </c>
      <c r="S186" s="72">
        <v>52.4</v>
      </c>
      <c r="U186" s="73"/>
      <c r="V186" s="73"/>
      <c r="W186" s="73"/>
      <c r="X186" s="57"/>
      <c r="AI186" s="73">
        <v>57.4</v>
      </c>
      <c r="AR186" s="57" t="s">
        <v>127</v>
      </c>
      <c r="AT186" s="74">
        <v>1947</v>
      </c>
      <c r="AZ186" s="72" t="s">
        <v>369</v>
      </c>
      <c r="BD186" s="72" t="s">
        <v>235</v>
      </c>
      <c r="BF186" s="72" t="s">
        <v>221</v>
      </c>
      <c r="BM186" s="74"/>
    </row>
    <row r="187" spans="1:65" s="72" customFormat="1" ht="11.25">
      <c r="A187" s="55">
        <v>170</v>
      </c>
      <c r="B187" s="72" t="s">
        <v>222</v>
      </c>
      <c r="C187" s="72" t="s">
        <v>375</v>
      </c>
      <c r="N187" s="73"/>
      <c r="O187" s="55">
        <v>35</v>
      </c>
      <c r="P187" s="75">
        <f>P186+(S186-W187/2)*COS(T187*PI()/200)</f>
        <v>7671319.214874166</v>
      </c>
      <c r="Q187" s="75">
        <f>Q186+(S186-W187/2)*SIN(T187*PI()/200)</f>
        <v>589125.67616405</v>
      </c>
      <c r="R187" s="76">
        <v>35</v>
      </c>
      <c r="S187" s="75">
        <f>SQRT((P188-P186)^2+(Q188-Q186)^2)</f>
        <v>153.13294877350114</v>
      </c>
      <c r="T187" s="77">
        <f>IF(ATAN2((P188-P186),(Q188-Q186))&lt;0,ATAN2((P188-P186),(Q188-Q186))+2*PI(),ATAN2((P188-P186),(Q188-Q186)))*200/PI()</f>
        <v>72.13815222631187</v>
      </c>
      <c r="U187" s="75"/>
      <c r="V187" s="75"/>
      <c r="W187" s="75">
        <f>(S186+S188)-S187</f>
        <v>-0.03294877350114689</v>
      </c>
      <c r="X187" s="57"/>
      <c r="AA187" s="73"/>
      <c r="AI187" s="73"/>
      <c r="AR187" s="57" t="s">
        <v>127</v>
      </c>
      <c r="AT187" s="74"/>
      <c r="BM187" s="66" t="s">
        <v>225</v>
      </c>
    </row>
    <row r="188" spans="1:65" s="72" customFormat="1" ht="11.25">
      <c r="A188" s="55">
        <v>171</v>
      </c>
      <c r="B188" s="72" t="s">
        <v>154</v>
      </c>
      <c r="C188" s="72" t="s">
        <v>378</v>
      </c>
      <c r="L188" s="57" t="s">
        <v>126</v>
      </c>
      <c r="N188" s="73"/>
      <c r="O188" s="55">
        <v>35</v>
      </c>
      <c r="P188" s="73">
        <v>7671361.9</v>
      </c>
      <c r="Q188" s="73">
        <v>589216.9</v>
      </c>
      <c r="R188" s="55">
        <v>35</v>
      </c>
      <c r="S188" s="72">
        <v>100.7</v>
      </c>
      <c r="U188" s="73"/>
      <c r="V188" s="73"/>
      <c r="W188" s="73"/>
      <c r="X188" s="57"/>
      <c r="AI188" s="73"/>
      <c r="AR188" s="57" t="s">
        <v>127</v>
      </c>
      <c r="AT188" s="74">
        <v>1964</v>
      </c>
      <c r="AZ188" s="72" t="s">
        <v>373</v>
      </c>
      <c r="BD188" s="72" t="s">
        <v>235</v>
      </c>
      <c r="BF188" s="72" t="s">
        <v>343</v>
      </c>
      <c r="BM188" s="74"/>
    </row>
    <row r="189" spans="1:65" s="72" customFormat="1" ht="11.25">
      <c r="A189" s="55">
        <v>172</v>
      </c>
      <c r="B189" s="72" t="s">
        <v>154</v>
      </c>
      <c r="C189" s="72" t="s">
        <v>379</v>
      </c>
      <c r="L189" s="57" t="s">
        <v>126</v>
      </c>
      <c r="N189" s="73"/>
      <c r="O189" s="55">
        <v>35</v>
      </c>
      <c r="P189" s="73">
        <v>7671702.4</v>
      </c>
      <c r="Q189" s="73">
        <v>588906.1</v>
      </c>
      <c r="R189" s="55">
        <v>35</v>
      </c>
      <c r="S189" s="72">
        <v>96.9</v>
      </c>
      <c r="U189" s="73"/>
      <c r="V189" s="73"/>
      <c r="W189" s="73"/>
      <c r="X189" s="57"/>
      <c r="AI189" s="73">
        <v>54.6</v>
      </c>
      <c r="AR189" s="57" t="s">
        <v>127</v>
      </c>
      <c r="AT189" s="74">
        <v>1947</v>
      </c>
      <c r="AZ189" s="72" t="s">
        <v>380</v>
      </c>
      <c r="BD189" s="72" t="s">
        <v>235</v>
      </c>
      <c r="BF189" s="72" t="s">
        <v>221</v>
      </c>
      <c r="BM189" s="74"/>
    </row>
    <row r="190" spans="1:65" s="72" customFormat="1" ht="11.25">
      <c r="A190" s="55">
        <v>173</v>
      </c>
      <c r="B190" s="72" t="s">
        <v>222</v>
      </c>
      <c r="C190" s="72" t="s">
        <v>381</v>
      </c>
      <c r="K190" s="72">
        <v>1947</v>
      </c>
      <c r="N190" s="73"/>
      <c r="O190" s="55">
        <v>35</v>
      </c>
      <c r="P190" s="75">
        <f>P189+(S189-W190/2)*COS(T190*PI()/200)</f>
        <v>7671723.774899577</v>
      </c>
      <c r="Q190" s="75">
        <f>Q189+(S189-W190/2)*SIN(T190*PI()/200)</f>
        <v>589000.6481519063</v>
      </c>
      <c r="R190" s="76">
        <v>35</v>
      </c>
      <c r="S190" s="75">
        <f>SQRT((P191-P189)^2+(Q191-Q189)^2)</f>
        <v>209.96840238474414</v>
      </c>
      <c r="T190" s="77">
        <f>IF(ATAN2((P191-P189),(Q191-Q189))&lt;0,ATAN2((P191-P189),(Q191-Q189))+2*PI(),ATAN2((P191-P189),(Q191-Q189)))*200/PI()</f>
        <v>85.84560837683927</v>
      </c>
      <c r="U190" s="75"/>
      <c r="V190" s="75"/>
      <c r="W190" s="75">
        <f>(S189+S191)-S190</f>
        <v>-0.0684023847441324</v>
      </c>
      <c r="X190" s="57">
        <v>455</v>
      </c>
      <c r="Y190" s="65">
        <f>SUM($X$18:X190)</f>
        <v>22568.1</v>
      </c>
      <c r="AA190" s="73"/>
      <c r="AI190" s="73"/>
      <c r="AR190" s="57" t="s">
        <v>127</v>
      </c>
      <c r="AT190" s="74"/>
      <c r="BM190" s="66" t="s">
        <v>225</v>
      </c>
    </row>
    <row r="191" spans="1:65" s="72" customFormat="1" ht="11.25">
      <c r="A191" s="55">
        <v>174</v>
      </c>
      <c r="B191" s="72" t="s">
        <v>154</v>
      </c>
      <c r="C191" s="72" t="s">
        <v>382</v>
      </c>
      <c r="L191" s="57" t="s">
        <v>126</v>
      </c>
      <c r="N191" s="73"/>
      <c r="O191" s="55">
        <v>35</v>
      </c>
      <c r="P191" s="73">
        <v>7671748.7</v>
      </c>
      <c r="Q191" s="73">
        <v>589110.9</v>
      </c>
      <c r="R191" s="55">
        <v>35</v>
      </c>
      <c r="S191" s="72">
        <v>113</v>
      </c>
      <c r="U191" s="73"/>
      <c r="V191" s="73"/>
      <c r="W191" s="73"/>
      <c r="X191" s="57"/>
      <c r="AI191" s="73">
        <v>54.5</v>
      </c>
      <c r="AR191" s="57" t="s">
        <v>127</v>
      </c>
      <c r="AT191" s="74">
        <v>1947</v>
      </c>
      <c r="AZ191" s="72" t="s">
        <v>383</v>
      </c>
      <c r="BD191" s="72" t="s">
        <v>235</v>
      </c>
      <c r="BF191" s="72" t="s">
        <v>221</v>
      </c>
      <c r="BM191" s="74"/>
    </row>
    <row r="192" spans="1:65" s="57" customFormat="1" ht="11.25">
      <c r="A192" s="55">
        <v>175</v>
      </c>
      <c r="B192" s="57" t="s">
        <v>154</v>
      </c>
      <c r="C192" s="57" t="s">
        <v>379</v>
      </c>
      <c r="L192" s="57" t="s">
        <v>126</v>
      </c>
      <c r="M192" s="64"/>
      <c r="N192" s="64"/>
      <c r="O192" s="55">
        <v>35</v>
      </c>
      <c r="P192" s="64">
        <v>7671700.7</v>
      </c>
      <c r="Q192" s="64">
        <v>588898.4</v>
      </c>
      <c r="R192" s="55">
        <v>35</v>
      </c>
      <c r="S192" s="57">
        <v>104.8</v>
      </c>
      <c r="U192" s="60"/>
      <c r="V192" s="60"/>
      <c r="W192" s="60"/>
      <c r="Y192" s="78"/>
      <c r="Z192" s="78"/>
      <c r="AI192" s="64">
        <v>55.4</v>
      </c>
      <c r="AR192" s="57" t="s">
        <v>127</v>
      </c>
      <c r="AT192" s="66">
        <v>1968</v>
      </c>
      <c r="BF192" s="57" t="s">
        <v>384</v>
      </c>
      <c r="BM192" s="66"/>
    </row>
    <row r="193" spans="1:65" s="57" customFormat="1" ht="11.25">
      <c r="A193" s="55">
        <v>176</v>
      </c>
      <c r="B193" s="57" t="s">
        <v>222</v>
      </c>
      <c r="C193" s="57" t="s">
        <v>381</v>
      </c>
      <c r="K193" s="57">
        <v>1968</v>
      </c>
      <c r="N193" s="64"/>
      <c r="O193" s="55">
        <v>35</v>
      </c>
      <c r="P193" s="75">
        <f>P192+(S192-W193/2)*COS(T193*PI()/200)</f>
        <v>7671729.310789784</v>
      </c>
      <c r="Q193" s="75">
        <f>Q192+(S192-W193/2)*SIN(T193*PI()/200)</f>
        <v>588999.2315593793</v>
      </c>
      <c r="R193" s="76">
        <v>35</v>
      </c>
      <c r="S193" s="75">
        <f>SQRT((P194-P192)^2+(Q194-Q192)^2)</f>
        <v>158.62424152687623</v>
      </c>
      <c r="T193" s="77">
        <f>IF(ATAN2((P194-P192),(Q194-Q192))&lt;0,ATAN2((P194-P192),(Q194-Q192))+2*PI(),ATAN2((P194-P192),(Q194-Q192)))*200/PI()</f>
        <v>82.39866241199333</v>
      </c>
      <c r="U193" s="75"/>
      <c r="V193" s="75"/>
      <c r="W193" s="75">
        <f>(S192+S194)-S193</f>
        <v>-0.024241526876238595</v>
      </c>
      <c r="AA193" s="64"/>
      <c r="AI193" s="64"/>
      <c r="AR193" s="57" t="s">
        <v>127</v>
      </c>
      <c r="AT193" s="66"/>
      <c r="BM193" s="66" t="s">
        <v>225</v>
      </c>
    </row>
    <row r="194" spans="1:65" s="57" customFormat="1" ht="11.25">
      <c r="A194" s="55">
        <v>177</v>
      </c>
      <c r="B194" s="57" t="s">
        <v>154</v>
      </c>
      <c r="C194" s="57" t="s">
        <v>382</v>
      </c>
      <c r="L194" s="57" t="s">
        <v>126</v>
      </c>
      <c r="M194" s="64"/>
      <c r="N194" s="64"/>
      <c r="O194" s="55">
        <v>35</v>
      </c>
      <c r="P194" s="64">
        <v>7671744</v>
      </c>
      <c r="Q194" s="64">
        <v>589051</v>
      </c>
      <c r="R194" s="55">
        <v>35</v>
      </c>
      <c r="S194" s="57">
        <v>53.8</v>
      </c>
      <c r="U194" s="60"/>
      <c r="V194" s="60"/>
      <c r="W194" s="60"/>
      <c r="Y194" s="78"/>
      <c r="Z194" s="78"/>
      <c r="AI194" s="64">
        <v>56.6</v>
      </c>
      <c r="AR194" s="57" t="s">
        <v>127</v>
      </c>
      <c r="AT194" s="66">
        <v>1968</v>
      </c>
      <c r="BF194" s="57" t="s">
        <v>384</v>
      </c>
      <c r="BM194" s="66"/>
    </row>
    <row r="195" spans="1:65" s="57" customFormat="1" ht="11.25">
      <c r="A195" s="55">
        <v>178</v>
      </c>
      <c r="B195" s="57" t="s">
        <v>154</v>
      </c>
      <c r="C195" s="57" t="s">
        <v>385</v>
      </c>
      <c r="L195" s="57" t="s">
        <v>126</v>
      </c>
      <c r="M195" s="64"/>
      <c r="N195" s="64"/>
      <c r="O195" s="55">
        <v>35</v>
      </c>
      <c r="P195" s="64">
        <v>7672066.1</v>
      </c>
      <c r="Q195" s="64">
        <v>588788.9</v>
      </c>
      <c r="R195" s="55">
        <v>35</v>
      </c>
      <c r="S195" s="57">
        <v>48.9</v>
      </c>
      <c r="AI195" s="64">
        <v>53.8</v>
      </c>
      <c r="AR195" s="57" t="s">
        <v>127</v>
      </c>
      <c r="AT195" s="66">
        <v>1947</v>
      </c>
      <c r="BM195" s="66"/>
    </row>
    <row r="196" spans="1:65" s="57" customFormat="1" ht="11.25">
      <c r="A196" s="55">
        <v>179</v>
      </c>
      <c r="B196" s="57" t="s">
        <v>222</v>
      </c>
      <c r="C196" s="57" t="s">
        <v>386</v>
      </c>
      <c r="N196" s="64"/>
      <c r="O196" s="55">
        <v>35</v>
      </c>
      <c r="P196" s="75">
        <f>P195+(S195-W196/2)*COS(T196*PI()/200)</f>
        <v>7672062.038608186</v>
      </c>
      <c r="Q196" s="75">
        <f>Q195+(S195-W196/2)*SIN(T196*PI()/200)</f>
        <v>588837.6367017669</v>
      </c>
      <c r="R196" s="76">
        <v>35</v>
      </c>
      <c r="S196" s="75">
        <f>SQRT((P197-P195)^2+(Q197-Q195)^2)</f>
        <v>205.9112672972709</v>
      </c>
      <c r="T196" s="77">
        <f>IF(ATAN2((P197-P195),(Q197-Q195))&lt;0,ATAN2((P197-P195),(Q197-Q195))+2*PI(),ATAN2((P197-P195),(Q197-Q195)))*200/PI()</f>
        <v>105.2929352118044</v>
      </c>
      <c r="U196" s="75"/>
      <c r="V196" s="75"/>
      <c r="W196" s="75">
        <f>(S195+S197)-S196</f>
        <v>-0.011267297270904919</v>
      </c>
      <c r="X196" s="57">
        <v>740</v>
      </c>
      <c r="Y196" s="65">
        <f>SUM($X$18:X196)</f>
        <v>23308.1</v>
      </c>
      <c r="AA196" s="64"/>
      <c r="AI196" s="64"/>
      <c r="AR196" s="57" t="s">
        <v>127</v>
      </c>
      <c r="AT196" s="66"/>
      <c r="BM196" s="66" t="s">
        <v>225</v>
      </c>
    </row>
    <row r="197" spans="1:65" s="57" customFormat="1" ht="11.25">
      <c r="A197" s="55">
        <v>180</v>
      </c>
      <c r="B197" s="57" t="s">
        <v>154</v>
      </c>
      <c r="C197" s="57" t="s">
        <v>387</v>
      </c>
      <c r="L197" s="57" t="s">
        <v>126</v>
      </c>
      <c r="M197" s="64"/>
      <c r="N197" s="64"/>
      <c r="O197" s="55">
        <v>35</v>
      </c>
      <c r="P197" s="64">
        <v>7672049</v>
      </c>
      <c r="Q197" s="64">
        <v>588994.1</v>
      </c>
      <c r="R197" s="55">
        <v>35</v>
      </c>
      <c r="S197" s="57">
        <v>157</v>
      </c>
      <c r="AI197" s="64">
        <v>55.1</v>
      </c>
      <c r="AR197" s="57" t="s">
        <v>127</v>
      </c>
      <c r="AT197" s="66">
        <v>1947</v>
      </c>
      <c r="BM197" s="66"/>
    </row>
    <row r="198" spans="1:65" s="57" customFormat="1" ht="11.25">
      <c r="A198" s="55">
        <v>181</v>
      </c>
      <c r="B198" s="57" t="s">
        <v>154</v>
      </c>
      <c r="C198" s="57" t="s">
        <v>388</v>
      </c>
      <c r="L198" s="57" t="s">
        <v>126</v>
      </c>
      <c r="M198" s="64"/>
      <c r="N198" s="64"/>
      <c r="O198" s="55">
        <v>35</v>
      </c>
      <c r="P198" s="64">
        <v>7672564.1</v>
      </c>
      <c r="Q198" s="64">
        <v>589094.8</v>
      </c>
      <c r="R198" s="55">
        <v>35</v>
      </c>
      <c r="S198" s="57">
        <v>134</v>
      </c>
      <c r="AI198" s="64">
        <v>53.2</v>
      </c>
      <c r="AR198" s="57" t="s">
        <v>127</v>
      </c>
      <c r="AT198" s="66">
        <v>1947</v>
      </c>
      <c r="AZ198" s="57" t="s">
        <v>389</v>
      </c>
      <c r="BD198" s="57" t="s">
        <v>42</v>
      </c>
      <c r="BM198" s="66"/>
    </row>
    <row r="199" spans="1:65" s="57" customFormat="1" ht="11.25">
      <c r="A199" s="55">
        <v>182</v>
      </c>
      <c r="B199" s="57" t="s">
        <v>222</v>
      </c>
      <c r="C199" s="57" t="s">
        <v>390</v>
      </c>
      <c r="N199" s="64"/>
      <c r="O199" s="55">
        <v>35</v>
      </c>
      <c r="P199" s="75">
        <f>P198+(S198-W199/2)*COS(T199*PI()/200)</f>
        <v>7672555.685723845</v>
      </c>
      <c r="Q199" s="75">
        <f>Q198+(S198-W199/2)*SIN(T199*PI()/200)</f>
        <v>589228.5825388685</v>
      </c>
      <c r="R199" s="76">
        <v>35</v>
      </c>
      <c r="S199" s="75">
        <f>SQRT((P200-P198)^2+(Q200-Q198)^2)</f>
        <v>301.0937727685162</v>
      </c>
      <c r="T199" s="77">
        <f>IF(ATAN2((P200-P198),(Q200-Q198))&lt;0,ATAN2((P200-P198),(Q200-Q198))+2*PI(),ATAN2((P200-P198),(Q200-Q198)))*200/PI()</f>
        <v>103.99876395699445</v>
      </c>
      <c r="U199" s="75"/>
      <c r="V199" s="75"/>
      <c r="W199" s="75">
        <f>(S198+S200)-S199</f>
        <v>-0.09377276851620309</v>
      </c>
      <c r="X199" s="57">
        <v>730</v>
      </c>
      <c r="Y199" s="65">
        <f>SUM($X$18:X199)</f>
        <v>24038.1</v>
      </c>
      <c r="AA199" s="64"/>
      <c r="AI199" s="64"/>
      <c r="AR199" s="57" t="s">
        <v>127</v>
      </c>
      <c r="AT199" s="66"/>
      <c r="BM199" s="66" t="s">
        <v>225</v>
      </c>
    </row>
    <row r="200" spans="1:65" s="57" customFormat="1" ht="11.25">
      <c r="A200" s="55">
        <v>183</v>
      </c>
      <c r="B200" s="57" t="s">
        <v>154</v>
      </c>
      <c r="C200" s="57" t="s">
        <v>391</v>
      </c>
      <c r="L200" s="57" t="s">
        <v>126</v>
      </c>
      <c r="M200" s="64"/>
      <c r="N200" s="64"/>
      <c r="O200" s="55">
        <v>35</v>
      </c>
      <c r="P200" s="64">
        <v>7672545.2</v>
      </c>
      <c r="Q200" s="64">
        <v>589395.3</v>
      </c>
      <c r="R200" s="55">
        <v>35</v>
      </c>
      <c r="S200" s="57">
        <v>167</v>
      </c>
      <c r="AI200" s="64">
        <v>54.7</v>
      </c>
      <c r="AR200" s="57" t="s">
        <v>127</v>
      </c>
      <c r="AT200" s="66">
        <v>1947</v>
      </c>
      <c r="BM200" s="66"/>
    </row>
    <row r="201" spans="1:65" s="57" customFormat="1" ht="11.25">
      <c r="A201" s="55">
        <v>184</v>
      </c>
      <c r="B201" s="57" t="s">
        <v>154</v>
      </c>
      <c r="C201" s="57" t="s">
        <v>392</v>
      </c>
      <c r="L201" s="57" t="s">
        <v>126</v>
      </c>
      <c r="M201" s="64"/>
      <c r="N201" s="64"/>
      <c r="O201" s="55">
        <v>35</v>
      </c>
      <c r="P201" s="64">
        <v>7673287.4</v>
      </c>
      <c r="Q201" s="64">
        <v>589099.4</v>
      </c>
      <c r="R201" s="55">
        <v>35</v>
      </c>
      <c r="S201" s="57">
        <v>89</v>
      </c>
      <c r="AI201" s="64">
        <v>56.2</v>
      </c>
      <c r="AR201" s="57" t="s">
        <v>127</v>
      </c>
      <c r="AT201" s="66">
        <v>1947</v>
      </c>
      <c r="AZ201" s="57" t="s">
        <v>393</v>
      </c>
      <c r="BD201" s="57" t="s">
        <v>42</v>
      </c>
      <c r="BM201" s="66"/>
    </row>
    <row r="202" spans="1:65" s="57" customFormat="1" ht="11.25">
      <c r="A202" s="55">
        <v>185</v>
      </c>
      <c r="B202" s="57" t="s">
        <v>222</v>
      </c>
      <c r="C202" s="57" t="s">
        <v>394</v>
      </c>
      <c r="N202" s="64"/>
      <c r="O202" s="55">
        <v>35</v>
      </c>
      <c r="P202" s="75">
        <f>P201+(S201-W202/2)*COS(T202*PI()/200)</f>
        <v>7673268.317946237</v>
      </c>
      <c r="Q202" s="75">
        <f>Q201+(S201-W202/2)*SIN(T202*PI()/200)</f>
        <v>589186.3851515139</v>
      </c>
      <c r="R202" s="76">
        <v>35</v>
      </c>
      <c r="S202" s="75">
        <f>SQRT((P203-P201)^2+(Q203-Q201)^2)</f>
        <v>159.60717402429003</v>
      </c>
      <c r="T202" s="77">
        <f>IF(ATAN2((P203-P201),(Q203-Q201))&lt;0,ATAN2((P203-P201),(Q203-Q201))+2*PI(),ATAN2((P203-P201),(Q203-Q201)))*200/PI()</f>
        <v>113.74784459587801</v>
      </c>
      <c r="U202" s="75"/>
      <c r="V202" s="75"/>
      <c r="W202" s="75">
        <f>(S201+S203)-S202</f>
        <v>-0.10717402429003187</v>
      </c>
      <c r="X202" s="57">
        <v>1000</v>
      </c>
      <c r="Y202" s="65">
        <f>SUM($X$18:X202)</f>
        <v>25038.1</v>
      </c>
      <c r="AA202" s="64"/>
      <c r="AI202" s="64"/>
      <c r="AR202" s="57" t="s">
        <v>127</v>
      </c>
      <c r="AT202" s="66"/>
      <c r="BM202" s="66" t="s">
        <v>225</v>
      </c>
    </row>
    <row r="203" spans="1:65" s="57" customFormat="1" ht="11.25">
      <c r="A203" s="55">
        <v>186</v>
      </c>
      <c r="B203" s="57" t="s">
        <v>154</v>
      </c>
      <c r="C203" s="57" t="s">
        <v>395</v>
      </c>
      <c r="L203" s="57" t="s">
        <v>126</v>
      </c>
      <c r="M203" s="64"/>
      <c r="N203" s="64"/>
      <c r="O203" s="55">
        <v>35</v>
      </c>
      <c r="P203" s="64">
        <v>7673253.2</v>
      </c>
      <c r="Q203" s="64">
        <v>589255.3</v>
      </c>
      <c r="R203" s="55">
        <v>35</v>
      </c>
      <c r="S203" s="57">
        <v>70.5</v>
      </c>
      <c r="AI203" s="64">
        <v>55.2</v>
      </c>
      <c r="AR203" s="57" t="s">
        <v>127</v>
      </c>
      <c r="AT203" s="66">
        <v>1947</v>
      </c>
      <c r="BM203" s="66"/>
    </row>
    <row r="204" spans="1:65" s="57" customFormat="1" ht="11.25">
      <c r="A204" s="55">
        <v>187</v>
      </c>
      <c r="B204" s="57" t="s">
        <v>154</v>
      </c>
      <c r="C204" s="57" t="s">
        <v>396</v>
      </c>
      <c r="L204" s="57" t="s">
        <v>126</v>
      </c>
      <c r="M204" s="64"/>
      <c r="N204" s="64"/>
      <c r="O204" s="55">
        <v>35</v>
      </c>
      <c r="P204" s="64">
        <v>7674297.1</v>
      </c>
      <c r="Q204" s="64">
        <v>589042</v>
      </c>
      <c r="R204" s="55">
        <v>35</v>
      </c>
      <c r="S204" s="57">
        <v>155</v>
      </c>
      <c r="AI204" s="64">
        <v>55.7</v>
      </c>
      <c r="AR204" s="57" t="s">
        <v>127</v>
      </c>
      <c r="AT204" s="66">
        <v>1947</v>
      </c>
      <c r="BM204" s="66"/>
    </row>
    <row r="205" spans="1:65" s="57" customFormat="1" ht="11.25">
      <c r="A205" s="55">
        <v>188</v>
      </c>
      <c r="B205" s="57" t="s">
        <v>222</v>
      </c>
      <c r="C205" s="57" t="s">
        <v>397</v>
      </c>
      <c r="N205" s="64"/>
      <c r="O205" s="55">
        <v>35</v>
      </c>
      <c r="P205" s="75">
        <f>P204+(S204-W205/2)*COS(T205*PI()/200)</f>
        <v>7674225.6940279985</v>
      </c>
      <c r="Q205" s="75">
        <f>Q204+(S204-W205/2)*SIN(T205*PI()/200)</f>
        <v>589179.6838728419</v>
      </c>
      <c r="R205" s="76">
        <v>35</v>
      </c>
      <c r="S205" s="75">
        <f>SQRT((P206-P204)^2+(Q206-Q204)^2)</f>
        <v>320.5977542027966</v>
      </c>
      <c r="T205" s="77">
        <f>IF(ATAN2((P206-P204),(Q206-Q204))&lt;0,ATAN2((P206-P204),(Q206-Q204))+2*PI(),ATAN2((P206-P204),(Q206-Q204)))*200/PI()</f>
        <v>130.45808482292168</v>
      </c>
      <c r="U205" s="75"/>
      <c r="V205" s="75"/>
      <c r="W205" s="75">
        <f>(S204+S206)-S205</f>
        <v>-0.19775420279660239</v>
      </c>
      <c r="X205" s="57">
        <v>665</v>
      </c>
      <c r="Y205" s="65">
        <f>SUM($X$18:X205)</f>
        <v>25703.1</v>
      </c>
      <c r="AA205" s="64"/>
      <c r="AG205" s="72" t="s">
        <v>398</v>
      </c>
      <c r="AI205" s="64"/>
      <c r="AR205" s="57" t="s">
        <v>127</v>
      </c>
      <c r="AT205" s="66"/>
      <c r="BM205" s="66" t="s">
        <v>225</v>
      </c>
    </row>
    <row r="206" spans="1:65" s="57" customFormat="1" ht="11.25">
      <c r="A206" s="55">
        <v>189</v>
      </c>
      <c r="B206" s="57" t="s">
        <v>154</v>
      </c>
      <c r="C206" s="57" t="s">
        <v>399</v>
      </c>
      <c r="L206" s="57" t="s">
        <v>126</v>
      </c>
      <c r="M206" s="64"/>
      <c r="N206" s="64"/>
      <c r="O206" s="55">
        <v>35</v>
      </c>
      <c r="P206" s="64">
        <v>7674149.5</v>
      </c>
      <c r="Q206" s="64">
        <v>589326.6</v>
      </c>
      <c r="R206" s="55">
        <v>35</v>
      </c>
      <c r="S206" s="57">
        <v>165.4</v>
      </c>
      <c r="AI206" s="64">
        <v>56.4</v>
      </c>
      <c r="AR206" s="57" t="s">
        <v>127</v>
      </c>
      <c r="AT206" s="66">
        <v>1947</v>
      </c>
      <c r="BM206" s="66"/>
    </row>
    <row r="207" spans="1:65" s="57" customFormat="1" ht="11.25">
      <c r="A207" s="55">
        <v>190</v>
      </c>
      <c r="B207" s="57" t="s">
        <v>154</v>
      </c>
      <c r="C207" s="57" t="s">
        <v>400</v>
      </c>
      <c r="L207" s="57" t="s">
        <v>126</v>
      </c>
      <c r="M207" s="64"/>
      <c r="N207" s="64"/>
      <c r="O207" s="55">
        <v>35</v>
      </c>
      <c r="P207" s="64">
        <v>7674921.6</v>
      </c>
      <c r="Q207" s="64">
        <v>589220.3</v>
      </c>
      <c r="R207" s="55">
        <v>35</v>
      </c>
      <c r="S207" s="57">
        <v>149</v>
      </c>
      <c r="AI207" s="64">
        <v>55.2</v>
      </c>
      <c r="AR207" s="57" t="s">
        <v>127</v>
      </c>
      <c r="AT207" s="66">
        <v>1947</v>
      </c>
      <c r="AZ207" s="57" t="s">
        <v>401</v>
      </c>
      <c r="BD207" s="57" t="s">
        <v>42</v>
      </c>
      <c r="BM207" s="66"/>
    </row>
    <row r="208" spans="1:65" s="57" customFormat="1" ht="11.25">
      <c r="A208" s="55">
        <v>191</v>
      </c>
      <c r="B208" s="57" t="s">
        <v>222</v>
      </c>
      <c r="C208" s="57" t="s">
        <v>402</v>
      </c>
      <c r="N208" s="64"/>
      <c r="O208" s="55">
        <v>35</v>
      </c>
      <c r="P208" s="75">
        <f>P207+(S207-W208/2)*COS(T208*PI()/200)</f>
        <v>7674863.061741018</v>
      </c>
      <c r="Q208" s="75">
        <f>Q207+(S207-W208/2)*SIN(T208*PI()/200)</f>
        <v>589357.3206753612</v>
      </c>
      <c r="R208" s="76">
        <v>35</v>
      </c>
      <c r="S208" s="75">
        <f>SQRT((P209-P207)^2+(Q209-Q207)^2)</f>
        <v>449.00263919015663</v>
      </c>
      <c r="T208" s="77">
        <f>IF(ATAN2((P209-P207),(Q209-Q207))&lt;0,ATAN2((P209-P207),(Q209-Q207))+2*PI(),ATAN2((P209-P207),(Q209-Q207)))*200/PI()</f>
        <v>125.70360410651286</v>
      </c>
      <c r="U208" s="75"/>
      <c r="V208" s="75"/>
      <c r="W208" s="75">
        <f>(S207+S209)-S208</f>
        <v>-0.0026391901566285014</v>
      </c>
      <c r="X208" s="57">
        <v>915</v>
      </c>
      <c r="Y208" s="65">
        <f>SUM($X$18:X208)</f>
        <v>26618.1</v>
      </c>
      <c r="AA208" s="64"/>
      <c r="AI208" s="64"/>
      <c r="AR208" s="57" t="s">
        <v>127</v>
      </c>
      <c r="AT208" s="66"/>
      <c r="BM208" s="66" t="s">
        <v>225</v>
      </c>
    </row>
    <row r="209" spans="1:65" s="57" customFormat="1" ht="11.25">
      <c r="A209" s="55">
        <v>192</v>
      </c>
      <c r="B209" s="57" t="s">
        <v>154</v>
      </c>
      <c r="C209" s="57" t="s">
        <v>403</v>
      </c>
      <c r="L209" s="57" t="s">
        <v>126</v>
      </c>
      <c r="M209" s="64"/>
      <c r="N209" s="64"/>
      <c r="O209" s="55">
        <v>35</v>
      </c>
      <c r="P209" s="64">
        <v>7674745.2</v>
      </c>
      <c r="Q209" s="64">
        <v>589633.2</v>
      </c>
      <c r="R209" s="55">
        <v>35</v>
      </c>
      <c r="S209" s="57">
        <v>300</v>
      </c>
      <c r="AI209" s="64">
        <v>53.9</v>
      </c>
      <c r="AR209" s="57" t="s">
        <v>127</v>
      </c>
      <c r="AT209" s="66">
        <v>1947</v>
      </c>
      <c r="BM209" s="66"/>
    </row>
    <row r="210" spans="1:65" s="57" customFormat="1" ht="11.25">
      <c r="A210" s="55">
        <v>193</v>
      </c>
      <c r="B210" s="57" t="s">
        <v>154</v>
      </c>
      <c r="C210" s="57" t="s">
        <v>404</v>
      </c>
      <c r="L210" s="57" t="s">
        <v>126</v>
      </c>
      <c r="M210" s="64"/>
      <c r="N210" s="64"/>
      <c r="O210" s="55">
        <v>35</v>
      </c>
      <c r="P210" s="64">
        <v>7675670.5</v>
      </c>
      <c r="Q210" s="64">
        <v>589608.6</v>
      </c>
      <c r="R210" s="55">
        <v>35</v>
      </c>
      <c r="S210" s="57">
        <v>108.7</v>
      </c>
      <c r="AI210" s="64">
        <v>55.7</v>
      </c>
      <c r="AR210" s="57" t="s">
        <v>127</v>
      </c>
      <c r="AT210" s="66">
        <v>1947</v>
      </c>
      <c r="AZ210" s="57" t="s">
        <v>405</v>
      </c>
      <c r="BD210" s="57" t="s">
        <v>42</v>
      </c>
      <c r="BM210" s="66"/>
    </row>
    <row r="211" spans="1:65" s="57" customFormat="1" ht="11.25">
      <c r="A211" s="55">
        <v>194</v>
      </c>
      <c r="B211" s="57" t="s">
        <v>222</v>
      </c>
      <c r="C211" s="57" t="s">
        <v>406</v>
      </c>
      <c r="N211" s="64"/>
      <c r="O211" s="55">
        <v>35</v>
      </c>
      <c r="P211" s="75">
        <f>P210+(S210-W211/2)*COS(T211*PI()/200)</f>
        <v>7675693.9230435835</v>
      </c>
      <c r="Q211" s="75">
        <f>Q210+(S210-W211/2)*SIN(T211*PI()/200)</f>
        <v>589714.7633624062</v>
      </c>
      <c r="R211" s="76">
        <v>35</v>
      </c>
      <c r="S211" s="75">
        <f>SQRT((P212-P210)^2+(Q212-Q210)^2)</f>
        <v>171.73319422879032</v>
      </c>
      <c r="T211" s="77">
        <f>IF(ATAN2((P212-P210),(Q212-Q210))&lt;0,ATAN2((P212-P210),(Q212-Q210))+2*PI(),ATAN2((P212-P210),(Q212-Q210)))*200/PI()</f>
        <v>86.17560265803522</v>
      </c>
      <c r="U211" s="75"/>
      <c r="V211" s="75"/>
      <c r="W211" s="75">
        <f>(S210+S212)-S211</f>
        <v>-0.033194228790335956</v>
      </c>
      <c r="X211" s="57">
        <v>270</v>
      </c>
      <c r="Y211" s="65">
        <f>SUM($X$18:X211)</f>
        <v>26888.1</v>
      </c>
      <c r="AA211" s="64"/>
      <c r="AI211" s="64"/>
      <c r="AR211" s="57" t="s">
        <v>127</v>
      </c>
      <c r="AT211" s="66"/>
      <c r="BM211" s="66" t="s">
        <v>225</v>
      </c>
    </row>
    <row r="212" spans="1:65" s="57" customFormat="1" ht="11.25">
      <c r="A212" s="55">
        <v>195</v>
      </c>
      <c r="B212" s="57" t="s">
        <v>154</v>
      </c>
      <c r="C212" s="57" t="s">
        <v>407</v>
      </c>
      <c r="L212" s="57" t="s">
        <v>126</v>
      </c>
      <c r="M212" s="64"/>
      <c r="N212" s="64"/>
      <c r="O212" s="55">
        <v>35</v>
      </c>
      <c r="P212" s="64">
        <v>7675707.5</v>
      </c>
      <c r="Q212" s="64">
        <v>589776.3</v>
      </c>
      <c r="R212" s="55">
        <v>35</v>
      </c>
      <c r="S212" s="57">
        <v>63</v>
      </c>
      <c r="AI212" s="64">
        <v>53.2</v>
      </c>
      <c r="AR212" s="57" t="s">
        <v>127</v>
      </c>
      <c r="AT212" s="66">
        <v>1947</v>
      </c>
      <c r="BM212" s="66"/>
    </row>
    <row r="213" spans="1:65" s="57" customFormat="1" ht="11.25">
      <c r="A213" s="55">
        <v>196</v>
      </c>
      <c r="B213" s="57" t="s">
        <v>154</v>
      </c>
      <c r="C213" s="57" t="s">
        <v>408</v>
      </c>
      <c r="L213" s="57" t="s">
        <v>126</v>
      </c>
      <c r="M213" s="64"/>
      <c r="N213" s="64"/>
      <c r="O213" s="55">
        <v>35</v>
      </c>
      <c r="P213" s="64">
        <v>7675912.2</v>
      </c>
      <c r="Q213" s="64">
        <v>589539.6</v>
      </c>
      <c r="R213" s="55">
        <v>35</v>
      </c>
      <c r="S213" s="57">
        <v>47</v>
      </c>
      <c r="AI213" s="64">
        <v>53.2</v>
      </c>
      <c r="AR213" s="57" t="s">
        <v>127</v>
      </c>
      <c r="AT213" s="66">
        <v>1947</v>
      </c>
      <c r="BM213" s="66"/>
    </row>
    <row r="214" spans="1:65" s="57" customFormat="1" ht="11.25">
      <c r="A214" s="55">
        <v>197</v>
      </c>
      <c r="B214" s="57" t="s">
        <v>222</v>
      </c>
      <c r="C214" s="57" t="s">
        <v>409</v>
      </c>
      <c r="N214" s="64"/>
      <c r="O214" s="55">
        <v>35</v>
      </c>
      <c r="P214" s="75">
        <f>P213+(S213-W214/2)*COS(T214*PI()/200)</f>
        <v>7675926.569547711</v>
      </c>
      <c r="Q214" s="75">
        <f>Q213+(S213-W214/2)*SIN(T214*PI()/200)</f>
        <v>589584.3686630832</v>
      </c>
      <c r="R214" s="76">
        <v>35</v>
      </c>
      <c r="S214" s="75">
        <f>SQRT((P215-P213)^2+(Q215-Q213)^2)</f>
        <v>90.63652685324143</v>
      </c>
      <c r="T214" s="77">
        <f>IF(ATAN2((P215-P213),(Q215-Q213))&lt;0,ATAN2((P215-P213),(Q215-Q213))+2*PI(),ATAN2((P215-P213),(Q215-Q213)))*200/PI()</f>
        <v>80.22750462633071</v>
      </c>
      <c r="U214" s="75"/>
      <c r="V214" s="75"/>
      <c r="W214" s="75">
        <f>(S213+S215)-S214</f>
        <v>-0.03652685324144045</v>
      </c>
      <c r="X214" s="57">
        <v>750</v>
      </c>
      <c r="Y214" s="65">
        <f>SUM($X$18:X214)</f>
        <v>27638.1</v>
      </c>
      <c r="AA214" s="64"/>
      <c r="AI214" s="64"/>
      <c r="AR214" s="57" t="s">
        <v>127</v>
      </c>
      <c r="AT214" s="66"/>
      <c r="BM214" s="66" t="s">
        <v>225</v>
      </c>
    </row>
    <row r="215" spans="1:65" s="57" customFormat="1" ht="11.25">
      <c r="A215" s="55">
        <v>198</v>
      </c>
      <c r="B215" s="57" t="s">
        <v>154</v>
      </c>
      <c r="C215" s="57" t="s">
        <v>410</v>
      </c>
      <c r="L215" s="57" t="s">
        <v>126</v>
      </c>
      <c r="M215" s="64"/>
      <c r="N215" s="64"/>
      <c r="O215" s="55">
        <v>35</v>
      </c>
      <c r="P215" s="64">
        <v>7675939.9</v>
      </c>
      <c r="Q215" s="64">
        <v>589625.9</v>
      </c>
      <c r="R215" s="55">
        <v>35</v>
      </c>
      <c r="S215" s="57">
        <v>43.6</v>
      </c>
      <c r="AI215" s="64">
        <v>53.7</v>
      </c>
      <c r="AR215" s="57" t="s">
        <v>127</v>
      </c>
      <c r="AT215" s="66">
        <v>1947</v>
      </c>
      <c r="BM215" s="66"/>
    </row>
    <row r="216" spans="1:65" s="57" customFormat="1" ht="11.25">
      <c r="A216" s="55">
        <v>199</v>
      </c>
      <c r="B216" s="57" t="s">
        <v>154</v>
      </c>
      <c r="C216" s="57" t="s">
        <v>411</v>
      </c>
      <c r="L216" s="57" t="s">
        <v>126</v>
      </c>
      <c r="M216" s="64"/>
      <c r="N216" s="64"/>
      <c r="O216" s="55">
        <v>35</v>
      </c>
      <c r="P216" s="64">
        <v>7676714.5</v>
      </c>
      <c r="Q216" s="64">
        <v>589419.3</v>
      </c>
      <c r="R216" s="55">
        <v>35</v>
      </c>
      <c r="S216" s="57">
        <v>200.5</v>
      </c>
      <c r="AI216" s="64">
        <v>56.5</v>
      </c>
      <c r="AR216" s="57" t="s">
        <v>127</v>
      </c>
      <c r="AT216" s="66">
        <v>1947</v>
      </c>
      <c r="BC216" s="57" t="s">
        <v>412</v>
      </c>
      <c r="BD216" s="57" t="s">
        <v>137</v>
      </c>
      <c r="BM216" s="66"/>
    </row>
    <row r="217" spans="1:65" s="57" customFormat="1" ht="11.25">
      <c r="A217" s="55">
        <v>200</v>
      </c>
      <c r="B217" s="57" t="s">
        <v>222</v>
      </c>
      <c r="C217" s="57" t="s">
        <v>413</v>
      </c>
      <c r="N217" s="64"/>
      <c r="O217" s="55">
        <v>35</v>
      </c>
      <c r="P217" s="75">
        <f>P216+(S216-W217/2)*COS(T217*PI()/200)</f>
        <v>7676518.61976867</v>
      </c>
      <c r="Q217" s="75">
        <f>Q216+(S216-W217/2)*SIN(T217*PI()/200)</f>
        <v>589462.166543378</v>
      </c>
      <c r="R217" s="76">
        <v>35</v>
      </c>
      <c r="S217" s="75">
        <f>SQRT((P218-P216)^2+(Q218-Q216)^2)</f>
        <v>282.5316973367568</v>
      </c>
      <c r="T217" s="77">
        <f>IF(ATAN2((P218-P216),(Q218-Q216))&lt;0,ATAN2((P218-P216),(Q218-Q216))+2*PI(),ATAN2((P218-P216),(Q218-Q216)))*200/PI()</f>
        <v>186.28439997901643</v>
      </c>
      <c r="U217" s="75"/>
      <c r="V217" s="75"/>
      <c r="W217" s="75">
        <f>(S216+S218)-S217</f>
        <v>-0.03169733675679254</v>
      </c>
      <c r="X217" s="57">
        <v>800</v>
      </c>
      <c r="Y217" s="65">
        <f>SUM($X$18:X217)</f>
        <v>28438.1</v>
      </c>
      <c r="AA217" s="64"/>
      <c r="AI217" s="64"/>
      <c r="AR217" s="57" t="s">
        <v>127</v>
      </c>
      <c r="AT217" s="66"/>
      <c r="BM217" s="66" t="s">
        <v>225</v>
      </c>
    </row>
    <row r="218" spans="1:65" s="57" customFormat="1" ht="11.25">
      <c r="A218" s="55">
        <v>201</v>
      </c>
      <c r="B218" s="57" t="s">
        <v>154</v>
      </c>
      <c r="C218" s="57" t="s">
        <v>414</v>
      </c>
      <c r="L218" s="57" t="s">
        <v>126</v>
      </c>
      <c r="M218" s="64"/>
      <c r="N218" s="64"/>
      <c r="O218" s="55">
        <v>35</v>
      </c>
      <c r="P218" s="64">
        <v>7676438.5</v>
      </c>
      <c r="Q218" s="64">
        <v>589479.7</v>
      </c>
      <c r="R218" s="55">
        <v>35</v>
      </c>
      <c r="S218" s="57">
        <v>82</v>
      </c>
      <c r="AI218" s="64">
        <v>53.2</v>
      </c>
      <c r="AR218" s="57" t="s">
        <v>127</v>
      </c>
      <c r="AT218" s="66">
        <v>1947</v>
      </c>
      <c r="BM218" s="66"/>
    </row>
    <row r="219" spans="1:65" s="57" customFormat="1" ht="11.25">
      <c r="A219" s="55">
        <v>202</v>
      </c>
      <c r="B219" s="57" t="s">
        <v>154</v>
      </c>
      <c r="C219" s="57" t="s">
        <v>415</v>
      </c>
      <c r="L219" s="57" t="s">
        <v>126</v>
      </c>
      <c r="M219" s="64"/>
      <c r="N219" s="64"/>
      <c r="O219" s="55">
        <v>35</v>
      </c>
      <c r="P219" s="64">
        <v>7677237.3</v>
      </c>
      <c r="Q219" s="64">
        <v>589420.5</v>
      </c>
      <c r="R219" s="55">
        <v>35</v>
      </c>
      <c r="S219" s="57">
        <v>853</v>
      </c>
      <c r="AI219" s="64">
        <v>54.3</v>
      </c>
      <c r="AR219" s="57" t="s">
        <v>127</v>
      </c>
      <c r="AT219" s="66">
        <v>1947</v>
      </c>
      <c r="BC219" s="57" t="s">
        <v>412</v>
      </c>
      <c r="BD219" s="57" t="s">
        <v>137</v>
      </c>
      <c r="BM219" s="66"/>
    </row>
    <row r="220" spans="1:65" s="57" customFormat="1" ht="11.25">
      <c r="A220" s="55">
        <v>203</v>
      </c>
      <c r="B220" s="57" t="s">
        <v>222</v>
      </c>
      <c r="C220" s="57" t="s">
        <v>416</v>
      </c>
      <c r="N220" s="64"/>
      <c r="O220" s="55">
        <v>35</v>
      </c>
      <c r="P220" s="75">
        <f>P219+(S219-W220/2)*COS(T220*PI()/200)</f>
        <v>7676852.912399192</v>
      </c>
      <c r="Q220" s="75">
        <f>Q219+(S219-W220/2)*SIN(T220*PI()/200)</f>
        <v>590182.0108264633</v>
      </c>
      <c r="R220" s="76">
        <v>35</v>
      </c>
      <c r="S220" s="75">
        <f>SQRT((P221-P219)^2+(Q221-Q219)^2)</f>
        <v>1503.0510736498186</v>
      </c>
      <c r="T220" s="77">
        <f>IF(ATAN2((P221-P219),(Q221-Q219))&lt;0,ATAN2((P221-P219),(Q221-Q219))+2*PI(),ATAN2((P221-P219),(Q221-Q219)))*200/PI()</f>
        <v>129.75917923207336</v>
      </c>
      <c r="U220" s="75"/>
      <c r="V220" s="75"/>
      <c r="W220" s="75">
        <f>(S219+S221)-S220</f>
        <v>-0.05107364981859064</v>
      </c>
      <c r="X220" s="57">
        <v>675</v>
      </c>
      <c r="Y220" s="65">
        <f>SUM($X$18:X220)</f>
        <v>29113.1</v>
      </c>
      <c r="AA220" s="64"/>
      <c r="AI220" s="64"/>
      <c r="AR220" s="57" t="s">
        <v>127</v>
      </c>
      <c r="AT220" s="66"/>
      <c r="BM220" s="66" t="s">
        <v>225</v>
      </c>
    </row>
    <row r="221" spans="1:65" s="57" customFormat="1" ht="11.25">
      <c r="A221" s="55">
        <v>204</v>
      </c>
      <c r="B221" s="57" t="s">
        <v>154</v>
      </c>
      <c r="C221" s="57" t="s">
        <v>417</v>
      </c>
      <c r="L221" s="57" t="s">
        <v>126</v>
      </c>
      <c r="M221" s="64"/>
      <c r="N221" s="64"/>
      <c r="O221" s="55">
        <v>35</v>
      </c>
      <c r="P221" s="64">
        <v>7676560</v>
      </c>
      <c r="Q221" s="64">
        <v>590762.3</v>
      </c>
      <c r="R221" s="55">
        <v>35</v>
      </c>
      <c r="S221" s="57">
        <v>650</v>
      </c>
      <c r="AI221" s="64">
        <v>53.7</v>
      </c>
      <c r="AR221" s="57" t="s">
        <v>127</v>
      </c>
      <c r="AT221" s="66">
        <v>1947</v>
      </c>
      <c r="BM221" s="66"/>
    </row>
    <row r="222" spans="1:65" s="57" customFormat="1" ht="11.25">
      <c r="A222" s="55">
        <v>205</v>
      </c>
      <c r="B222" s="57" t="s">
        <v>154</v>
      </c>
      <c r="C222" s="57" t="s">
        <v>418</v>
      </c>
      <c r="L222" s="57" t="s">
        <v>126</v>
      </c>
      <c r="M222" s="64"/>
      <c r="N222" s="64"/>
      <c r="O222" s="55">
        <v>35</v>
      </c>
      <c r="P222" s="64">
        <v>7677871.3</v>
      </c>
      <c r="Q222" s="64">
        <v>589905.5</v>
      </c>
      <c r="R222" s="55">
        <v>35</v>
      </c>
      <c r="S222" s="57">
        <v>693</v>
      </c>
      <c r="AI222" s="64">
        <v>56.3</v>
      </c>
      <c r="AR222" s="57" t="s">
        <v>127</v>
      </c>
      <c r="AT222" s="66">
        <v>1947</v>
      </c>
      <c r="BC222" s="57" t="s">
        <v>412</v>
      </c>
      <c r="BD222" s="57" t="s">
        <v>137</v>
      </c>
      <c r="BM222" s="66"/>
    </row>
    <row r="223" spans="1:65" s="57" customFormat="1" ht="11.25">
      <c r="A223" s="55">
        <v>206</v>
      </c>
      <c r="B223" s="57" t="s">
        <v>222</v>
      </c>
      <c r="C223" s="57" t="s">
        <v>419</v>
      </c>
      <c r="N223" s="64"/>
      <c r="O223" s="55">
        <v>35</v>
      </c>
      <c r="P223" s="75">
        <f>P222+(S222-W223/2)*COS(T223*PI()/200)</f>
        <v>7677466.048176624</v>
      </c>
      <c r="Q223" s="75">
        <f>Q222+(S222-W223/2)*SIN(T223*PI()/200)</f>
        <v>590467.6820608666</v>
      </c>
      <c r="R223" s="76">
        <v>35</v>
      </c>
      <c r="S223" s="75">
        <f>SQRT((P224-P222)^2+(Q224-Q222)^2)</f>
        <v>1908.6414278222383</v>
      </c>
      <c r="T223" s="77">
        <f>IF(ATAN2((P224-P222),(Q224-Q222))&lt;0,ATAN2((P224-P222),(Q224-Q222))+2*PI(),ATAN2((P224-P222),(Q224-Q222)))*200/PI()</f>
        <v>139.76237996503343</v>
      </c>
      <c r="U223" s="75"/>
      <c r="V223" s="75"/>
      <c r="W223" s="75">
        <f>(S222+S224)-S223</f>
        <v>-0.04142782223834729</v>
      </c>
      <c r="X223" s="57">
        <v>410</v>
      </c>
      <c r="Y223" s="65">
        <f>SUM($X$18:X223)</f>
        <v>29523.1</v>
      </c>
      <c r="AA223" s="64"/>
      <c r="AI223" s="64"/>
      <c r="AR223" s="57" t="s">
        <v>127</v>
      </c>
      <c r="AT223" s="66"/>
      <c r="BM223" s="66" t="s">
        <v>225</v>
      </c>
    </row>
    <row r="224" spans="1:65" s="57" customFormat="1" ht="11.25">
      <c r="A224" s="55">
        <v>207</v>
      </c>
      <c r="B224" s="57" t="s">
        <v>154</v>
      </c>
      <c r="C224" s="57" t="s">
        <v>420</v>
      </c>
      <c r="L224" s="57" t="s">
        <v>126</v>
      </c>
      <c r="M224" s="64"/>
      <c r="N224" s="64"/>
      <c r="O224" s="55">
        <v>35</v>
      </c>
      <c r="P224" s="64">
        <v>7676755.2</v>
      </c>
      <c r="Q224" s="64">
        <v>591453.8</v>
      </c>
      <c r="R224" s="55">
        <v>35</v>
      </c>
      <c r="S224" s="57">
        <v>1215.6</v>
      </c>
      <c r="AI224" s="64">
        <v>55</v>
      </c>
      <c r="AR224" s="57" t="s">
        <v>127</v>
      </c>
      <c r="AT224" s="66">
        <v>1947</v>
      </c>
      <c r="BM224" s="66"/>
    </row>
    <row r="225" spans="1:65" s="57" customFormat="1" ht="11.25">
      <c r="A225" s="55">
        <v>208</v>
      </c>
      <c r="B225" s="57" t="s">
        <v>154</v>
      </c>
      <c r="C225" s="57" t="s">
        <v>421</v>
      </c>
      <c r="L225" s="57" t="s">
        <v>126</v>
      </c>
      <c r="M225" s="64"/>
      <c r="N225" s="64"/>
      <c r="O225" s="55">
        <v>35</v>
      </c>
      <c r="P225" s="64">
        <v>7677945.7</v>
      </c>
      <c r="Q225" s="64">
        <v>590362.8</v>
      </c>
      <c r="R225" s="55">
        <v>35</v>
      </c>
      <c r="S225" s="57">
        <v>310.2</v>
      </c>
      <c r="AI225" s="64">
        <v>54.8</v>
      </c>
      <c r="AR225" s="57" t="s">
        <v>127</v>
      </c>
      <c r="AT225" s="66">
        <v>1947</v>
      </c>
      <c r="AZ225" s="57" t="s">
        <v>422</v>
      </c>
      <c r="BC225" s="57" t="s">
        <v>412</v>
      </c>
      <c r="BD225" s="57" t="s">
        <v>423</v>
      </c>
      <c r="BM225" s="66"/>
    </row>
    <row r="226" spans="1:65" s="57" customFormat="1" ht="11.25">
      <c r="A226" s="55">
        <v>209</v>
      </c>
      <c r="B226" s="57" t="s">
        <v>222</v>
      </c>
      <c r="C226" s="57" t="s">
        <v>424</v>
      </c>
      <c r="N226" s="64"/>
      <c r="O226" s="55">
        <v>35</v>
      </c>
      <c r="P226" s="75">
        <f>P225+(S225-W226/2)*COS(T226*PI()/200)</f>
        <v>7677828.194399097</v>
      </c>
      <c r="Q226" s="75">
        <f>Q225+(S225-W226/2)*SIN(T226*PI()/200)</f>
        <v>590649.920576058</v>
      </c>
      <c r="R226" s="76">
        <v>35</v>
      </c>
      <c r="S226" s="75">
        <f>SQRT((P227-P225)^2+(Q227-Q225)^2)</f>
        <v>1195.4701167321687</v>
      </c>
      <c r="T226" s="77">
        <f>IF(ATAN2((P227-P225),(Q227-Q225))&lt;0,ATAN2((P227-P225),(Q227-Q225))+2*PI(),ATAN2((P227-P225),(Q227-Q225)))*200/PI()</f>
        <v>124.73009882381203</v>
      </c>
      <c r="U226" s="75"/>
      <c r="V226" s="75"/>
      <c r="W226" s="75">
        <f>(S225+S227)-S226</f>
        <v>-0.07011673216857162</v>
      </c>
      <c r="X226" s="57">
        <v>600</v>
      </c>
      <c r="Y226" s="65">
        <f>SUM($X$18:X226)</f>
        <v>30123.1</v>
      </c>
      <c r="AA226" s="64"/>
      <c r="AI226" s="64"/>
      <c r="AR226" s="57" t="s">
        <v>127</v>
      </c>
      <c r="AT226" s="66"/>
      <c r="BM226" s="66" t="s">
        <v>225</v>
      </c>
    </row>
    <row r="227" spans="1:65" s="57" customFormat="1" ht="11.25">
      <c r="A227" s="55">
        <v>210</v>
      </c>
      <c r="B227" s="57" t="s">
        <v>154</v>
      </c>
      <c r="C227" s="57" t="s">
        <v>425</v>
      </c>
      <c r="L227" s="57" t="s">
        <v>126</v>
      </c>
      <c r="M227" s="64"/>
      <c r="N227" s="64"/>
      <c r="O227" s="55">
        <v>35</v>
      </c>
      <c r="P227" s="64">
        <v>7677492.9</v>
      </c>
      <c r="Q227" s="64">
        <v>591469.2</v>
      </c>
      <c r="R227" s="55">
        <v>35</v>
      </c>
      <c r="S227" s="57">
        <v>885.2</v>
      </c>
      <c r="AI227" s="64">
        <v>56.9</v>
      </c>
      <c r="AR227" s="57" t="s">
        <v>127</v>
      </c>
      <c r="AT227" s="66">
        <v>1947</v>
      </c>
      <c r="AZ227" s="57" t="s">
        <v>426</v>
      </c>
      <c r="BD227" s="57" t="s">
        <v>235</v>
      </c>
      <c r="BM227" s="66"/>
    </row>
    <row r="228" spans="1:65" s="57" customFormat="1" ht="11.25">
      <c r="A228" s="55">
        <v>211</v>
      </c>
      <c r="B228" s="57" t="s">
        <v>154</v>
      </c>
      <c r="C228" s="57" t="s">
        <v>427</v>
      </c>
      <c r="L228" s="57" t="s">
        <v>126</v>
      </c>
      <c r="M228" s="64"/>
      <c r="N228" s="64"/>
      <c r="O228" s="55">
        <v>35</v>
      </c>
      <c r="P228" s="64">
        <v>7678450.4</v>
      </c>
      <c r="Q228" s="64">
        <v>590596.6</v>
      </c>
      <c r="R228" s="55">
        <v>35</v>
      </c>
      <c r="S228" s="57">
        <v>268</v>
      </c>
      <c r="AI228" s="64">
        <v>54.3</v>
      </c>
      <c r="AR228" s="57" t="s">
        <v>127</v>
      </c>
      <c r="AT228" s="66">
        <v>1947</v>
      </c>
      <c r="AZ228" s="57" t="s">
        <v>428</v>
      </c>
      <c r="BC228" s="57" t="s">
        <v>412</v>
      </c>
      <c r="BD228" s="57" t="s">
        <v>137</v>
      </c>
      <c r="BM228" s="66"/>
    </row>
    <row r="229" spans="1:65" s="57" customFormat="1" ht="11.25">
      <c r="A229" s="55">
        <v>212</v>
      </c>
      <c r="B229" s="57" t="s">
        <v>222</v>
      </c>
      <c r="C229" s="57" t="s">
        <v>429</v>
      </c>
      <c r="N229" s="64"/>
      <c r="O229" s="55">
        <v>35</v>
      </c>
      <c r="P229" s="75">
        <f>P228+(S228-W229/2)*COS(T229*PI()/200)</f>
        <v>7678387.191513955</v>
      </c>
      <c r="Q229" s="75">
        <f>Q228+(S228-W229/2)*SIN(T229*PI()/200)</f>
        <v>590857.0578600373</v>
      </c>
      <c r="R229" s="76">
        <v>35</v>
      </c>
      <c r="S229" s="75">
        <f>SQRT((P230-P228)^2+(Q230-Q228)^2)</f>
        <v>689.0358553805229</v>
      </c>
      <c r="T229" s="77">
        <f>IF(ATAN2((P230-P228),(Q230-Q228))&lt;0,ATAN2((P230-P228),(Q230-Q228))+2*PI(),ATAN2((P230-P228),(Q230-Q228)))*200/PI()</f>
        <v>115.15661492524545</v>
      </c>
      <c r="U229" s="75"/>
      <c r="V229" s="75"/>
      <c r="W229" s="75">
        <f>(S228+S230)-S229</f>
        <v>-0.03585538052288939</v>
      </c>
      <c r="X229" s="57">
        <v>305</v>
      </c>
      <c r="Y229" s="65">
        <f>SUM($X$18:X229)</f>
        <v>30428.1</v>
      </c>
      <c r="AA229" s="64"/>
      <c r="AI229" s="64"/>
      <c r="AR229" s="57" t="s">
        <v>127</v>
      </c>
      <c r="AT229" s="66"/>
      <c r="BM229" s="66" t="s">
        <v>225</v>
      </c>
    </row>
    <row r="230" spans="1:65" s="57" customFormat="1" ht="11.25">
      <c r="A230" s="55">
        <v>213</v>
      </c>
      <c r="B230" s="57" t="s">
        <v>154</v>
      </c>
      <c r="C230" s="57" t="s">
        <v>430</v>
      </c>
      <c r="L230" s="57" t="s">
        <v>126</v>
      </c>
      <c r="M230" s="64"/>
      <c r="N230" s="64"/>
      <c r="O230" s="55">
        <v>35</v>
      </c>
      <c r="P230" s="64">
        <v>7678287.9</v>
      </c>
      <c r="Q230" s="64">
        <v>591266.2</v>
      </c>
      <c r="R230" s="55">
        <v>35</v>
      </c>
      <c r="S230" s="57">
        <v>421</v>
      </c>
      <c r="AI230" s="64">
        <v>55.3</v>
      </c>
      <c r="AR230" s="57" t="s">
        <v>127</v>
      </c>
      <c r="AT230" s="66">
        <v>1947</v>
      </c>
      <c r="AZ230" s="57" t="s">
        <v>431</v>
      </c>
      <c r="BD230" s="57" t="s">
        <v>235</v>
      </c>
      <c r="BM230" s="66"/>
    </row>
    <row r="231" spans="1:65" s="57" customFormat="1" ht="11.25">
      <c r="A231" s="55">
        <v>214</v>
      </c>
      <c r="B231" s="57" t="s">
        <v>154</v>
      </c>
      <c r="C231" s="57" t="s">
        <v>432</v>
      </c>
      <c r="L231" s="57" t="s">
        <v>126</v>
      </c>
      <c r="M231" s="64"/>
      <c r="N231" s="64"/>
      <c r="O231" s="55">
        <v>35</v>
      </c>
      <c r="P231" s="64">
        <v>7678725</v>
      </c>
      <c r="Q231" s="64">
        <v>590721</v>
      </c>
      <c r="R231" s="55">
        <v>35</v>
      </c>
      <c r="S231" s="57">
        <v>218.2</v>
      </c>
      <c r="AI231" s="64">
        <v>54.8</v>
      </c>
      <c r="AR231" s="57" t="s">
        <v>127</v>
      </c>
      <c r="AT231" s="66">
        <v>1947</v>
      </c>
      <c r="AZ231" s="57" t="s">
        <v>428</v>
      </c>
      <c r="BC231" s="57" t="s">
        <v>412</v>
      </c>
      <c r="BD231" s="57" t="s">
        <v>433</v>
      </c>
      <c r="BM231" s="66"/>
    </row>
    <row r="232" spans="1:65" s="57" customFormat="1" ht="11.25">
      <c r="A232" s="55">
        <v>215</v>
      </c>
      <c r="B232" s="57" t="s">
        <v>222</v>
      </c>
      <c r="C232" s="57" t="s">
        <v>434</v>
      </c>
      <c r="N232" s="64"/>
      <c r="O232" s="55">
        <v>35</v>
      </c>
      <c r="P232" s="75">
        <f>P231+(S231-W232/2)*COS(T232*PI()/200)</f>
        <v>7678681.564594225</v>
      </c>
      <c r="Q232" s="75">
        <f>Q231+(S231-W232/2)*SIN(T232*PI()/200)</f>
        <v>590934.8681084784</v>
      </c>
      <c r="R232" s="76">
        <v>35</v>
      </c>
      <c r="S232" s="75">
        <f>SQRT((P233-P231)^2+(Q233-Q231)^2)</f>
        <v>468.2685661028894</v>
      </c>
      <c r="T232" s="77">
        <f>IF(ATAN2((P233-P231),(Q233-Q231))&lt;0,ATAN2((P233-P231),(Q233-Q231))+2*PI(),ATAN2((P233-P231),(Q233-Q231)))*200/PI()</f>
        <v>112.75589460979445</v>
      </c>
      <c r="U232" s="75"/>
      <c r="V232" s="75"/>
      <c r="W232" s="75">
        <f>(S231+S233)-S232</f>
        <v>-0.06856610288940601</v>
      </c>
      <c r="X232" s="57">
        <v>765</v>
      </c>
      <c r="Y232" s="65">
        <f>SUM($X$18:X232)</f>
        <v>31193.1</v>
      </c>
      <c r="AA232" s="64"/>
      <c r="AI232" s="64"/>
      <c r="AR232" s="57" t="s">
        <v>127</v>
      </c>
      <c r="AT232" s="66"/>
      <c r="BM232" s="66" t="s">
        <v>225</v>
      </c>
    </row>
    <row r="233" spans="1:65" s="57" customFormat="1" ht="11.25">
      <c r="A233" s="55">
        <v>216</v>
      </c>
      <c r="B233" s="57" t="s">
        <v>154</v>
      </c>
      <c r="C233" s="57" t="s">
        <v>435</v>
      </c>
      <c r="L233" s="57" t="s">
        <v>126</v>
      </c>
      <c r="M233" s="64"/>
      <c r="N233" s="64"/>
      <c r="O233" s="55">
        <v>35</v>
      </c>
      <c r="P233" s="64">
        <v>7678631.8</v>
      </c>
      <c r="Q233" s="64">
        <v>591179.9</v>
      </c>
      <c r="R233" s="55">
        <v>35</v>
      </c>
      <c r="S233" s="57">
        <v>250</v>
      </c>
      <c r="AI233" s="64">
        <v>53.6</v>
      </c>
      <c r="AR233" s="57" t="s">
        <v>127</v>
      </c>
      <c r="AT233" s="66">
        <v>1947</v>
      </c>
      <c r="AZ233" s="57" t="s">
        <v>426</v>
      </c>
      <c r="BD233" s="57" t="s">
        <v>235</v>
      </c>
      <c r="BM233" s="66"/>
    </row>
    <row r="234" spans="1:65" s="57" customFormat="1" ht="11.25">
      <c r="A234" s="55">
        <v>217</v>
      </c>
      <c r="B234" s="57" t="s">
        <v>154</v>
      </c>
      <c r="C234" s="57" t="s">
        <v>436</v>
      </c>
      <c r="L234" s="57" t="s">
        <v>126</v>
      </c>
      <c r="M234" s="64"/>
      <c r="N234" s="64"/>
      <c r="O234" s="55">
        <v>35</v>
      </c>
      <c r="P234" s="64">
        <v>7679536</v>
      </c>
      <c r="Q234" s="64">
        <v>590726.4</v>
      </c>
      <c r="R234" s="55">
        <v>35</v>
      </c>
      <c r="S234" s="57">
        <v>305.4</v>
      </c>
      <c r="AI234" s="64">
        <v>54.5</v>
      </c>
      <c r="AR234" s="57" t="s">
        <v>127</v>
      </c>
      <c r="AT234" s="66">
        <v>1947</v>
      </c>
      <c r="AZ234" s="57" t="s">
        <v>428</v>
      </c>
      <c r="BC234" s="57" t="s">
        <v>412</v>
      </c>
      <c r="BD234" s="57" t="s">
        <v>433</v>
      </c>
      <c r="BM234" s="66"/>
    </row>
    <row r="235" spans="1:65" s="57" customFormat="1" ht="11.25">
      <c r="A235" s="55">
        <v>218</v>
      </c>
      <c r="B235" s="57" t="s">
        <v>222</v>
      </c>
      <c r="C235" s="57" t="s">
        <v>437</v>
      </c>
      <c r="N235" s="64"/>
      <c r="O235" s="55">
        <v>35</v>
      </c>
      <c r="P235" s="75">
        <f>P234+(S234-W235/2)*COS(T235*PI()/200)</f>
        <v>7679445.293858025</v>
      </c>
      <c r="Q235" s="75">
        <f>Q234+(S234-W235/2)*SIN(T235*PI()/200)</f>
        <v>591018.0137208272</v>
      </c>
      <c r="R235" s="76">
        <v>35</v>
      </c>
      <c r="S235" s="75">
        <f>SQRT((P236-P234)^2+(Q236-Q234)^2)</f>
        <v>748.7901975855224</v>
      </c>
      <c r="T235" s="77">
        <f>IF(ATAN2((P236-P234),(Q236-Q234))&lt;0,ATAN2((P236-P234),(Q236-Q234))+2*PI(),ATAN2((P236-P234),(Q236-Q234)))*200/PI()</f>
        <v>119.19805678150219</v>
      </c>
      <c r="U235" s="75"/>
      <c r="V235" s="75"/>
      <c r="W235" s="75">
        <f>(S234+S236)-S235</f>
        <v>0.009802414477576349</v>
      </c>
      <c r="X235" s="57">
        <v>1035</v>
      </c>
      <c r="Y235" s="65">
        <f>SUM($X$18:X235)</f>
        <v>32228.1</v>
      </c>
      <c r="AA235" s="64"/>
      <c r="AI235" s="64"/>
      <c r="AR235" s="57" t="s">
        <v>127</v>
      </c>
      <c r="AT235" s="66"/>
      <c r="BM235" s="66" t="s">
        <v>225</v>
      </c>
    </row>
    <row r="236" spans="1:65" s="57" customFormat="1" ht="11.25">
      <c r="A236" s="55">
        <v>219</v>
      </c>
      <c r="B236" s="57" t="s">
        <v>154</v>
      </c>
      <c r="C236" s="57" t="s">
        <v>438</v>
      </c>
      <c r="L236" s="57" t="s">
        <v>126</v>
      </c>
      <c r="M236" s="64"/>
      <c r="N236" s="64"/>
      <c r="O236" s="55">
        <v>35</v>
      </c>
      <c r="P236" s="64">
        <v>7679313.6</v>
      </c>
      <c r="Q236" s="64">
        <v>591441.4</v>
      </c>
      <c r="R236" s="55">
        <v>35</v>
      </c>
      <c r="S236" s="57">
        <v>443.4</v>
      </c>
      <c r="AI236" s="64">
        <v>53.9</v>
      </c>
      <c r="AR236" s="57" t="s">
        <v>127</v>
      </c>
      <c r="AT236" s="66">
        <v>1947</v>
      </c>
      <c r="AZ236" s="57" t="s">
        <v>426</v>
      </c>
      <c r="BD236" s="57" t="s">
        <v>235</v>
      </c>
      <c r="BM236" s="66"/>
    </row>
    <row r="237" spans="1:65" s="57" customFormat="1" ht="11.25">
      <c r="A237" s="55">
        <v>220</v>
      </c>
      <c r="B237" s="57" t="s">
        <v>154</v>
      </c>
      <c r="C237" s="57" t="s">
        <v>439</v>
      </c>
      <c r="L237" s="57" t="s">
        <v>126</v>
      </c>
      <c r="M237" s="64"/>
      <c r="N237" s="64"/>
      <c r="O237" s="55">
        <v>35</v>
      </c>
      <c r="P237" s="64">
        <v>7680441.6</v>
      </c>
      <c r="Q237" s="64">
        <v>590863.7</v>
      </c>
      <c r="R237" s="55">
        <v>35</v>
      </c>
      <c r="S237" s="57">
        <v>198.2</v>
      </c>
      <c r="AI237" s="64">
        <v>55.8</v>
      </c>
      <c r="AR237" s="57" t="s">
        <v>127</v>
      </c>
      <c r="AT237" s="66">
        <v>1947</v>
      </c>
      <c r="AZ237" s="57" t="s">
        <v>440</v>
      </c>
      <c r="BC237" s="57" t="s">
        <v>412</v>
      </c>
      <c r="BD237" s="57" t="s">
        <v>433</v>
      </c>
      <c r="BF237" s="57" t="s">
        <v>441</v>
      </c>
      <c r="BM237" s="66"/>
    </row>
    <row r="238" spans="1:65" s="57" customFormat="1" ht="11.25">
      <c r="A238" s="55">
        <v>221</v>
      </c>
      <c r="B238" s="57" t="s">
        <v>222</v>
      </c>
      <c r="C238" s="57" t="s">
        <v>442</v>
      </c>
      <c r="N238" s="64"/>
      <c r="O238" s="55">
        <v>35</v>
      </c>
      <c r="P238" s="75">
        <f>P237+(S237-W238/2)*COS(T238*PI()/200)</f>
        <v>7680398.092481902</v>
      </c>
      <c r="Q238" s="75">
        <f>Q237+(S237-W238/2)*SIN(T238*PI()/200)</f>
        <v>591057.0933084687</v>
      </c>
      <c r="R238" s="76">
        <v>35</v>
      </c>
      <c r="S238" s="75">
        <f>SQRT((P239-P237)^2+(Q239-Q237)^2)</f>
        <v>580.453658787599</v>
      </c>
      <c r="T238" s="77">
        <f>IF(ATAN2((P239-P237),(Q239-Q237))&lt;0,ATAN2((P239-P237),(Q239-Q237))+2*PI(),ATAN2((P239-P237),(Q239-Q237)))*200/PI()</f>
        <v>114.08744246960703</v>
      </c>
      <c r="U238" s="75"/>
      <c r="V238" s="75"/>
      <c r="W238" s="75">
        <f>(S237+S239)-S238</f>
        <v>-0.05365878759903353</v>
      </c>
      <c r="X238" s="57">
        <v>835</v>
      </c>
      <c r="Y238" s="65">
        <f>SUM($X$18:X238)</f>
        <v>33063.1</v>
      </c>
      <c r="AA238" s="64"/>
      <c r="AI238" s="64"/>
      <c r="AR238" s="57" t="s">
        <v>127</v>
      </c>
      <c r="AT238" s="66"/>
      <c r="BM238" s="66" t="s">
        <v>225</v>
      </c>
    </row>
    <row r="239" spans="1:65" s="57" customFormat="1" ht="11.25">
      <c r="A239" s="55">
        <v>222</v>
      </c>
      <c r="B239" s="57" t="s">
        <v>154</v>
      </c>
      <c r="C239" s="57" t="s">
        <v>443</v>
      </c>
      <c r="L239" s="57" t="s">
        <v>126</v>
      </c>
      <c r="M239" s="64"/>
      <c r="N239" s="64"/>
      <c r="O239" s="55">
        <v>35</v>
      </c>
      <c r="P239" s="64">
        <v>7680314.2</v>
      </c>
      <c r="Q239" s="64">
        <v>591430</v>
      </c>
      <c r="R239" s="55">
        <v>35</v>
      </c>
      <c r="S239" s="57">
        <v>382.2</v>
      </c>
      <c r="AI239" s="64">
        <v>55.4</v>
      </c>
      <c r="AR239" s="57" t="s">
        <v>127</v>
      </c>
      <c r="AT239" s="66">
        <v>1947</v>
      </c>
      <c r="AZ239" s="57" t="s">
        <v>426</v>
      </c>
      <c r="BD239" s="57" t="s">
        <v>235</v>
      </c>
      <c r="BF239" s="57" t="s">
        <v>441</v>
      </c>
      <c r="BM239" s="66"/>
    </row>
    <row r="240" spans="1:65" s="72" customFormat="1" ht="11.25">
      <c r="A240" s="55">
        <v>223</v>
      </c>
      <c r="B240" s="72" t="s">
        <v>154</v>
      </c>
      <c r="C240" s="72" t="s">
        <v>444</v>
      </c>
      <c r="L240" s="72" t="s">
        <v>126</v>
      </c>
      <c r="M240" s="73"/>
      <c r="N240" s="73"/>
      <c r="O240" s="55">
        <v>35</v>
      </c>
      <c r="P240" s="73">
        <v>7681209.5</v>
      </c>
      <c r="Q240" s="73">
        <v>590747</v>
      </c>
      <c r="R240" s="79">
        <v>35</v>
      </c>
      <c r="S240" s="72">
        <v>148</v>
      </c>
      <c r="X240" s="57"/>
      <c r="AI240" s="73">
        <v>52.7</v>
      </c>
      <c r="AR240" s="72" t="s">
        <v>127</v>
      </c>
      <c r="AT240" s="74">
        <v>1947</v>
      </c>
      <c r="AZ240" s="72" t="s">
        <v>445</v>
      </c>
      <c r="BC240" s="72" t="s">
        <v>412</v>
      </c>
      <c r="BD240" s="72" t="s">
        <v>272</v>
      </c>
      <c r="BF240" s="72" t="s">
        <v>441</v>
      </c>
      <c r="BM240" s="74"/>
    </row>
    <row r="241" spans="1:65" s="72" customFormat="1" ht="11.25">
      <c r="A241" s="55">
        <v>224</v>
      </c>
      <c r="B241" s="72" t="s">
        <v>222</v>
      </c>
      <c r="C241" s="72" t="s">
        <v>446</v>
      </c>
      <c r="K241" s="72">
        <v>1947</v>
      </c>
      <c r="N241" s="73"/>
      <c r="O241" s="55">
        <v>35</v>
      </c>
      <c r="P241" s="75">
        <f>P240+(S240-W241/2)*COS(T241*PI()/200)</f>
        <v>7681214.3498397125</v>
      </c>
      <c r="Q241" s="75">
        <f>Q240+(S240-W241/2)*SIN(T241*PI()/200)</f>
        <v>590895.0573708586</v>
      </c>
      <c r="R241" s="76">
        <v>35</v>
      </c>
      <c r="S241" s="75">
        <f>SQRT((P242-P240)^2+(Q242-Q240)^2)</f>
        <v>323.7735628490644</v>
      </c>
      <c r="T241" s="77">
        <f>IF(ATAN2((P242-P240),(Q242-Q240))&lt;0,ATAN2((P242-P240),(Q242-Q240))+2*PI(),ATAN2((P242-P240),(Q242-Q240)))*200/PI()</f>
        <v>97.9154024808195</v>
      </c>
      <c r="U241" s="75"/>
      <c r="V241" s="75"/>
      <c r="W241" s="75">
        <f>(S240+S242)-S241</f>
        <v>-0.2735628490643762</v>
      </c>
      <c r="X241" s="57">
        <v>435</v>
      </c>
      <c r="Y241" s="65">
        <f>SUM($X$18:X241)</f>
        <v>33498.1</v>
      </c>
      <c r="AA241" s="73"/>
      <c r="AI241" s="73"/>
      <c r="AR241" s="72" t="s">
        <v>127</v>
      </c>
      <c r="AT241" s="74"/>
      <c r="BM241" s="74" t="s">
        <v>225</v>
      </c>
    </row>
    <row r="242" spans="1:65" s="72" customFormat="1" ht="11.25">
      <c r="A242" s="55">
        <v>225</v>
      </c>
      <c r="B242" s="72" t="s">
        <v>154</v>
      </c>
      <c r="C242" s="72" t="s">
        <v>447</v>
      </c>
      <c r="L242" s="72" t="s">
        <v>126</v>
      </c>
      <c r="M242" s="73"/>
      <c r="N242" s="73"/>
      <c r="O242" s="55">
        <v>35</v>
      </c>
      <c r="P242" s="73">
        <v>7681220.1</v>
      </c>
      <c r="Q242" s="73">
        <v>591070.6</v>
      </c>
      <c r="R242" s="79">
        <v>35</v>
      </c>
      <c r="S242" s="72">
        <v>175.5</v>
      </c>
      <c r="X242" s="57"/>
      <c r="AI242" s="73">
        <v>52.7</v>
      </c>
      <c r="AR242" s="72" t="s">
        <v>127</v>
      </c>
      <c r="AT242" s="74">
        <v>1947</v>
      </c>
      <c r="BF242" s="72" t="s">
        <v>448</v>
      </c>
      <c r="BM242" s="74"/>
    </row>
    <row r="243" spans="1:65" s="57" customFormat="1" ht="11.25">
      <c r="A243" s="55">
        <v>226</v>
      </c>
      <c r="B243" s="57" t="s">
        <v>154</v>
      </c>
      <c r="C243" s="57" t="s">
        <v>444</v>
      </c>
      <c r="L243" s="57" t="s">
        <v>126</v>
      </c>
      <c r="M243" s="64"/>
      <c r="N243" s="64"/>
      <c r="O243" s="55">
        <v>35</v>
      </c>
      <c r="P243" s="64">
        <v>7681209.5</v>
      </c>
      <c r="Q243" s="64">
        <v>590747</v>
      </c>
      <c r="R243" s="55">
        <v>35</v>
      </c>
      <c r="S243" s="57">
        <v>148</v>
      </c>
      <c r="AI243" s="64">
        <v>52.7</v>
      </c>
      <c r="AR243" s="57" t="s">
        <v>127</v>
      </c>
      <c r="AT243" s="66">
        <v>1947</v>
      </c>
      <c r="AZ243" s="57" t="s">
        <v>445</v>
      </c>
      <c r="BC243" s="57" t="s">
        <v>412</v>
      </c>
      <c r="BD243" s="57" t="s">
        <v>272</v>
      </c>
      <c r="BF243" s="57" t="s">
        <v>441</v>
      </c>
      <c r="BM243" s="66"/>
    </row>
    <row r="244" spans="1:65" s="57" customFormat="1" ht="11.25">
      <c r="A244" s="55">
        <v>227</v>
      </c>
      <c r="B244" s="57" t="s">
        <v>222</v>
      </c>
      <c r="C244" s="57" t="s">
        <v>446</v>
      </c>
      <c r="K244" s="57">
        <v>1968</v>
      </c>
      <c r="N244" s="64"/>
      <c r="O244" s="55">
        <v>35</v>
      </c>
      <c r="P244" s="75">
        <f>P243+(S243-W244/2)*COS(T244*PI()/200)</f>
        <v>7681214.337416934</v>
      </c>
      <c r="Q244" s="75">
        <f>Q243+(S243-W244/2)*SIN(T244*PI()/200)</f>
        <v>590894.9116493196</v>
      </c>
      <c r="R244" s="76">
        <v>35</v>
      </c>
      <c r="S244" s="75">
        <f>SQRT((P245-P243)^2+(Q245-Q243)^2)</f>
        <v>339.5814629805454</v>
      </c>
      <c r="T244" s="77">
        <f>IF(ATAN2((P245-P243),(Q245-Q243))&lt;0,ATAN2((P245-P243),(Q245-Q243))+2*PI(),ATAN2((P245-P243),(Q245-Q243)))*200/PI()</f>
        <v>97.91869132349478</v>
      </c>
      <c r="U244" s="75"/>
      <c r="V244" s="75"/>
      <c r="W244" s="75">
        <f>(S243+S245)-S244</f>
        <v>0.018537019454640813</v>
      </c>
      <c r="AA244" s="64"/>
      <c r="AI244" s="64"/>
      <c r="AR244" s="57" t="s">
        <v>127</v>
      </c>
      <c r="AT244" s="66"/>
      <c r="BM244" s="66" t="s">
        <v>225</v>
      </c>
    </row>
    <row r="245" spans="1:65" s="57" customFormat="1" ht="11.25">
      <c r="A245" s="55">
        <v>228</v>
      </c>
      <c r="B245" s="57" t="s">
        <v>154</v>
      </c>
      <c r="C245" s="57" t="s">
        <v>449</v>
      </c>
      <c r="L245" s="57" t="s">
        <v>126</v>
      </c>
      <c r="M245" s="64"/>
      <c r="N245" s="64"/>
      <c r="O245" s="55">
        <v>35</v>
      </c>
      <c r="P245" s="64">
        <v>7681220.6</v>
      </c>
      <c r="Q245" s="64">
        <v>591086.4</v>
      </c>
      <c r="R245" s="55">
        <v>35</v>
      </c>
      <c r="S245" s="57">
        <v>191.6</v>
      </c>
      <c r="AI245" s="64">
        <v>52.7</v>
      </c>
      <c r="AR245" s="57" t="s">
        <v>127</v>
      </c>
      <c r="AT245" s="66">
        <v>1968</v>
      </c>
      <c r="BM245" s="66"/>
    </row>
    <row r="246" spans="1:65" s="72" customFormat="1" ht="11.25">
      <c r="A246" s="55">
        <v>229</v>
      </c>
      <c r="B246" s="72" t="s">
        <v>154</v>
      </c>
      <c r="C246" s="72" t="s">
        <v>450</v>
      </c>
      <c r="L246" s="57" t="s">
        <v>126</v>
      </c>
      <c r="N246" s="73"/>
      <c r="O246" s="55">
        <v>35</v>
      </c>
      <c r="P246" s="73">
        <v>7681660.3</v>
      </c>
      <c r="Q246" s="73">
        <v>591034.3</v>
      </c>
      <c r="R246" s="55">
        <v>35</v>
      </c>
      <c r="S246" s="72">
        <v>72.3</v>
      </c>
      <c r="X246" s="57"/>
      <c r="AI246" s="73">
        <v>54.6</v>
      </c>
      <c r="AR246" s="57" t="s">
        <v>127</v>
      </c>
      <c r="AT246" s="74">
        <v>1947</v>
      </c>
      <c r="BM246" s="74"/>
    </row>
    <row r="247" spans="1:65" s="72" customFormat="1" ht="11.25">
      <c r="A247" s="55">
        <v>230</v>
      </c>
      <c r="B247" s="72" t="s">
        <v>222</v>
      </c>
      <c r="C247" s="72" t="s">
        <v>451</v>
      </c>
      <c r="N247" s="73"/>
      <c r="O247" s="55">
        <v>35</v>
      </c>
      <c r="P247" s="75">
        <f>P246+(S246-W247/2)*COS(T247*PI()/200)</f>
        <v>7681589.473684628</v>
      </c>
      <c r="Q247" s="75">
        <f>Q246+(S246-W247/2)*SIN(T247*PI()/200)</f>
        <v>591048.9160720436</v>
      </c>
      <c r="R247" s="76">
        <v>35</v>
      </c>
      <c r="S247" s="75">
        <f>SQRT((P248-P246)^2+(Q248-Q246)^2)</f>
        <v>205.33742961245562</v>
      </c>
      <c r="T247" s="77">
        <f>IF(ATAN2((P248-P246),(Q248-Q246))&lt;0,ATAN2((P248-P246),(Q248-Q246))+2*PI(),ATAN2((P248-P246),(Q248-Q246)))*200/PI()</f>
        <v>187.0442664521604</v>
      </c>
      <c r="U247" s="75"/>
      <c r="V247" s="75"/>
      <c r="W247" s="75">
        <f>(S246+S248)-S247</f>
        <v>-0.03742961245561105</v>
      </c>
      <c r="X247" s="57">
        <v>305</v>
      </c>
      <c r="Y247" s="65">
        <f>SUM($X$18:X247)</f>
        <v>33803.100000000006</v>
      </c>
      <c r="AA247" s="73"/>
      <c r="AI247" s="73"/>
      <c r="AR247" s="72" t="s">
        <v>127</v>
      </c>
      <c r="AT247" s="74"/>
      <c r="BM247" s="74" t="s">
        <v>225</v>
      </c>
    </row>
    <row r="248" spans="1:65" s="72" customFormat="1" ht="11.25">
      <c r="A248" s="55">
        <v>231</v>
      </c>
      <c r="B248" s="72" t="s">
        <v>154</v>
      </c>
      <c r="C248" s="72" t="s">
        <v>452</v>
      </c>
      <c r="L248" s="72" t="s">
        <v>126</v>
      </c>
      <c r="M248" s="73"/>
      <c r="N248" s="73"/>
      <c r="O248" s="55">
        <v>35</v>
      </c>
      <c r="P248" s="73">
        <v>7681459.2</v>
      </c>
      <c r="Q248" s="73">
        <v>591075.8</v>
      </c>
      <c r="R248" s="79">
        <v>35</v>
      </c>
      <c r="S248" s="72">
        <v>133</v>
      </c>
      <c r="X248" s="57"/>
      <c r="AI248" s="73">
        <v>52.3</v>
      </c>
      <c r="AR248" s="72" t="s">
        <v>127</v>
      </c>
      <c r="AT248" s="74">
        <v>1947</v>
      </c>
      <c r="BF248" s="72" t="s">
        <v>453</v>
      </c>
      <c r="BM248" s="74"/>
    </row>
    <row r="249" spans="1:65" s="57" customFormat="1" ht="11.25">
      <c r="A249" s="55">
        <v>232</v>
      </c>
      <c r="B249" s="57" t="s">
        <v>143</v>
      </c>
      <c r="C249" s="57" t="s">
        <v>454</v>
      </c>
      <c r="M249" s="64"/>
      <c r="N249" s="64"/>
      <c r="O249" s="55">
        <v>35</v>
      </c>
      <c r="P249" s="64"/>
      <c r="Q249" s="64"/>
      <c r="R249" s="55">
        <v>35</v>
      </c>
      <c r="AI249" s="64"/>
      <c r="AR249" s="57" t="s">
        <v>127</v>
      </c>
      <c r="AT249" s="66">
        <v>1965</v>
      </c>
      <c r="BF249" s="57" t="s">
        <v>455</v>
      </c>
      <c r="BM249" s="66"/>
    </row>
    <row r="250" spans="1:65" s="57" customFormat="1" ht="11.25">
      <c r="A250" s="55">
        <v>233</v>
      </c>
      <c r="B250" s="57" t="s">
        <v>154</v>
      </c>
      <c r="C250" s="57" t="s">
        <v>456</v>
      </c>
      <c r="L250" s="57" t="s">
        <v>126</v>
      </c>
      <c r="M250" s="64"/>
      <c r="N250" s="64"/>
      <c r="O250" s="55">
        <v>35</v>
      </c>
      <c r="P250" s="64">
        <v>7681683.1</v>
      </c>
      <c r="Q250" s="64">
        <v>591028.4</v>
      </c>
      <c r="R250" s="55">
        <v>35</v>
      </c>
      <c r="S250" s="57">
        <v>95.2</v>
      </c>
      <c r="AI250" s="64"/>
      <c r="AR250" s="57" t="s">
        <v>127</v>
      </c>
      <c r="AT250" s="66">
        <v>1965</v>
      </c>
      <c r="AZ250" s="57" t="s">
        <v>457</v>
      </c>
      <c r="BD250" s="57" t="s">
        <v>235</v>
      </c>
      <c r="BF250" s="57" t="s">
        <v>458</v>
      </c>
      <c r="BM250" s="66"/>
    </row>
    <row r="251" spans="1:65" s="57" customFormat="1" ht="11.25">
      <c r="A251" s="55">
        <v>234</v>
      </c>
      <c r="B251" s="57" t="s">
        <v>222</v>
      </c>
      <c r="C251" s="57" t="s">
        <v>451</v>
      </c>
      <c r="N251" s="64"/>
      <c r="O251" s="55">
        <v>35</v>
      </c>
      <c r="P251" s="75">
        <f>P250+(S250-W251/2)*COS(T251*PI()/200)</f>
        <v>7681590.9398356145</v>
      </c>
      <c r="Q251" s="75">
        <f>Q250+(S250-W251/2)*SIN(T251*PI()/200)</f>
        <v>591052.1480318236</v>
      </c>
      <c r="R251" s="76">
        <v>35</v>
      </c>
      <c r="S251" s="75">
        <f>SQRT((P252-P250)^2+(Q252-Q250)^2)</f>
        <v>235.2414291741777</v>
      </c>
      <c r="T251" s="77">
        <f>IF(ATAN2((P252-P250),(Q252-Q250))&lt;0,ATAN2((P252-P250),(Q252-Q250))+2*PI(),ATAN2((P252-P250),(Q252-Q250)))*200/PI()</f>
        <v>183.94471820390768</v>
      </c>
      <c r="U251" s="75"/>
      <c r="V251" s="75"/>
      <c r="W251" s="75">
        <f>(S250+S252)-S251</f>
        <v>0.058570825822300776</v>
      </c>
      <c r="AA251" s="64"/>
      <c r="AI251" s="64"/>
      <c r="AR251" s="57" t="s">
        <v>127</v>
      </c>
      <c r="AT251" s="66">
        <v>1947</v>
      </c>
      <c r="BF251" s="57" t="s">
        <v>459</v>
      </c>
      <c r="BM251" s="66" t="s">
        <v>225</v>
      </c>
    </row>
    <row r="252" spans="1:65" s="57" customFormat="1" ht="11.25">
      <c r="A252" s="55">
        <v>235</v>
      </c>
      <c r="B252" s="57" t="s">
        <v>154</v>
      </c>
      <c r="C252" s="57" t="s">
        <v>460</v>
      </c>
      <c r="L252" s="57" t="s">
        <v>126</v>
      </c>
      <c r="M252" s="64"/>
      <c r="N252" s="64"/>
      <c r="O252" s="55">
        <v>35</v>
      </c>
      <c r="P252" s="64">
        <v>7681455.3</v>
      </c>
      <c r="Q252" s="64">
        <v>591087.1</v>
      </c>
      <c r="R252" s="55">
        <v>35</v>
      </c>
      <c r="S252" s="57">
        <v>140.1</v>
      </c>
      <c r="AI252" s="64">
        <v>52.3</v>
      </c>
      <c r="AR252" s="57" t="s">
        <v>127</v>
      </c>
      <c r="AT252" s="66">
        <v>1947</v>
      </c>
      <c r="BF252" s="57" t="s">
        <v>453</v>
      </c>
      <c r="BM252" s="66"/>
    </row>
    <row r="253" spans="1:65" s="57" customFormat="1" ht="11.25">
      <c r="A253" s="55">
        <v>236</v>
      </c>
      <c r="B253" s="57" t="s">
        <v>154</v>
      </c>
      <c r="C253" s="57" t="s">
        <v>461</v>
      </c>
      <c r="L253" s="57" t="s">
        <v>126</v>
      </c>
      <c r="M253" s="64"/>
      <c r="N253" s="64"/>
      <c r="O253" s="55">
        <v>35</v>
      </c>
      <c r="P253" s="64">
        <v>7681815.4</v>
      </c>
      <c r="Q253" s="64">
        <v>591275.6</v>
      </c>
      <c r="R253" s="55">
        <v>35</v>
      </c>
      <c r="S253" s="57">
        <v>63.4</v>
      </c>
      <c r="AI253" s="64">
        <v>55.8</v>
      </c>
      <c r="AR253" s="57" t="s">
        <v>127</v>
      </c>
      <c r="AT253" s="66">
        <v>1947</v>
      </c>
      <c r="AZ253" s="57" t="s">
        <v>462</v>
      </c>
      <c r="BC253" s="57" t="s">
        <v>463</v>
      </c>
      <c r="BD253" s="57" t="s">
        <v>272</v>
      </c>
      <c r="BF253" s="57" t="s">
        <v>441</v>
      </c>
      <c r="BM253" s="66"/>
    </row>
    <row r="254" spans="1:65" s="57" customFormat="1" ht="11.25">
      <c r="A254" s="55">
        <v>237</v>
      </c>
      <c r="B254" s="57" t="s">
        <v>222</v>
      </c>
      <c r="C254" s="57" t="s">
        <v>464</v>
      </c>
      <c r="N254" s="64"/>
      <c r="O254" s="55">
        <v>35</v>
      </c>
      <c r="P254" s="75">
        <f>P253+(S253-W254/2)*COS(T254*PI()/200)</f>
        <v>7681761.116291715</v>
      </c>
      <c r="Q254" s="75">
        <f>Q253+(S253-W254/2)*SIN(T254*PI()/200)</f>
        <v>591308.4162067595</v>
      </c>
      <c r="R254" s="76">
        <v>35</v>
      </c>
      <c r="S254" s="75">
        <f>SQRT((P255-P253)^2+(Q255-Q253)^2)</f>
        <v>113.4640912364644</v>
      </c>
      <c r="T254" s="77">
        <f>IF(ATAN2((P255-P253),(Q255-Q253))&lt;0,ATAN2((P255-P253),(Q255-Q253))+2*PI(),ATAN2((P255-P253),(Q255-Q253)))*200/PI()</f>
        <v>165.38413346117844</v>
      </c>
      <c r="U254" s="75"/>
      <c r="V254" s="75"/>
      <c r="W254" s="75">
        <f>(S253+S255)-S254</f>
        <v>-0.06409123646439241</v>
      </c>
      <c r="X254" s="57">
        <v>210</v>
      </c>
      <c r="Y254" s="65">
        <f>SUM($X$18:X254)</f>
        <v>34013.100000000006</v>
      </c>
      <c r="AA254" s="64"/>
      <c r="AI254" s="64"/>
      <c r="AR254" s="57" t="s">
        <v>127</v>
      </c>
      <c r="AT254" s="66">
        <v>1947</v>
      </c>
      <c r="BM254" s="66" t="s">
        <v>225</v>
      </c>
    </row>
    <row r="255" spans="1:65" s="57" customFormat="1" ht="11.25">
      <c r="A255" s="55">
        <v>238</v>
      </c>
      <c r="B255" s="57" t="s">
        <v>154</v>
      </c>
      <c r="C255" s="57" t="s">
        <v>465</v>
      </c>
      <c r="L255" s="57" t="s">
        <v>126</v>
      </c>
      <c r="M255" s="64"/>
      <c r="N255" s="64"/>
      <c r="O255" s="55">
        <v>35</v>
      </c>
      <c r="P255" s="64">
        <v>7681718.3</v>
      </c>
      <c r="Q255" s="64">
        <v>591334.3</v>
      </c>
      <c r="R255" s="55">
        <v>35</v>
      </c>
      <c r="S255" s="57">
        <v>50</v>
      </c>
      <c r="AI255" s="64">
        <v>53.7</v>
      </c>
      <c r="AR255" s="57" t="s">
        <v>127</v>
      </c>
      <c r="AT255" s="66">
        <v>1947</v>
      </c>
      <c r="BF255" s="57" t="s">
        <v>441</v>
      </c>
      <c r="BM255" s="66"/>
    </row>
    <row r="256" spans="1:65" s="57" customFormat="1" ht="11.25">
      <c r="A256" s="55">
        <v>239</v>
      </c>
      <c r="B256" s="57" t="s">
        <v>154</v>
      </c>
      <c r="C256" s="57" t="s">
        <v>466</v>
      </c>
      <c r="L256" s="57" t="s">
        <v>126</v>
      </c>
      <c r="M256" s="64"/>
      <c r="N256" s="64"/>
      <c r="O256" s="55">
        <v>35</v>
      </c>
      <c r="P256" s="64">
        <v>7681920.8</v>
      </c>
      <c r="Q256" s="64">
        <v>591333</v>
      </c>
      <c r="R256" s="55">
        <v>35</v>
      </c>
      <c r="S256" s="57">
        <v>58.3</v>
      </c>
      <c r="AI256" s="64">
        <v>53</v>
      </c>
      <c r="AR256" s="57" t="s">
        <v>127</v>
      </c>
      <c r="AT256" s="66">
        <v>1947</v>
      </c>
      <c r="AZ256" s="57" t="s">
        <v>462</v>
      </c>
      <c r="BC256" s="57" t="s">
        <v>463</v>
      </c>
      <c r="BD256" s="57" t="s">
        <v>272</v>
      </c>
      <c r="BF256" s="57" t="s">
        <v>441</v>
      </c>
      <c r="BM256" s="66"/>
    </row>
    <row r="257" spans="1:65" s="57" customFormat="1" ht="11.25">
      <c r="A257" s="55">
        <v>240</v>
      </c>
      <c r="B257" s="57" t="s">
        <v>222</v>
      </c>
      <c r="C257" s="57" t="s">
        <v>467</v>
      </c>
      <c r="N257" s="64"/>
      <c r="O257" s="55">
        <v>35</v>
      </c>
      <c r="P257" s="75">
        <f>P256+(S256-W257/2)*COS(T257*PI()/200)</f>
        <v>7681948.566409657</v>
      </c>
      <c r="Q257" s="75">
        <f>Q256+(S256-W257/2)*SIN(T257*PI()/200)</f>
        <v>591384.2646718838</v>
      </c>
      <c r="R257" s="76">
        <v>35</v>
      </c>
      <c r="S257" s="75">
        <f>SQRT((P258-P256)^2+(Q258-Q256)^2)</f>
        <v>124.30257439020414</v>
      </c>
      <c r="T257" s="77">
        <f>IF(ATAN2((P258-P256),(Q258-Q256))&lt;0,ATAN2((P258-P256),(Q258-Q256))+2*PI(),ATAN2((P258-P256),(Q258-Q256)))*200/PI()</f>
        <v>68.3986223574721</v>
      </c>
      <c r="U257" s="75"/>
      <c r="V257" s="75"/>
      <c r="W257" s="75">
        <f>(S256+S258)-S257</f>
        <v>-0.0025743902041455158</v>
      </c>
      <c r="X257" s="57">
        <v>290</v>
      </c>
      <c r="Y257" s="65">
        <f>SUM($X$18:X257)</f>
        <v>34303.100000000006</v>
      </c>
      <c r="AA257" s="64"/>
      <c r="AI257" s="64"/>
      <c r="AR257" s="57" t="s">
        <v>127</v>
      </c>
      <c r="AT257" s="66">
        <v>1947</v>
      </c>
      <c r="BM257" s="66" t="s">
        <v>225</v>
      </c>
    </row>
    <row r="258" spans="1:65" s="57" customFormat="1" ht="11.25">
      <c r="A258" s="55">
        <v>241</v>
      </c>
      <c r="B258" s="57" t="s">
        <v>154</v>
      </c>
      <c r="C258" s="57" t="s">
        <v>468</v>
      </c>
      <c r="L258" s="57" t="s">
        <v>126</v>
      </c>
      <c r="M258" s="64"/>
      <c r="N258" s="64"/>
      <c r="O258" s="55">
        <v>35</v>
      </c>
      <c r="P258" s="64">
        <v>7681980</v>
      </c>
      <c r="Q258" s="64">
        <v>591442.3</v>
      </c>
      <c r="R258" s="55">
        <v>35</v>
      </c>
      <c r="S258" s="57">
        <v>66</v>
      </c>
      <c r="AI258" s="64">
        <v>53.6</v>
      </c>
      <c r="AR258" s="57" t="s">
        <v>127</v>
      </c>
      <c r="AT258" s="66">
        <v>1947</v>
      </c>
      <c r="BF258" s="57" t="s">
        <v>441</v>
      </c>
      <c r="BM258" s="66"/>
    </row>
    <row r="259" spans="1:65" s="72" customFormat="1" ht="11.25">
      <c r="A259" s="55">
        <v>242</v>
      </c>
      <c r="B259" s="72" t="s">
        <v>154</v>
      </c>
      <c r="C259" s="72" t="s">
        <v>469</v>
      </c>
      <c r="L259" s="72" t="s">
        <v>126</v>
      </c>
      <c r="M259" s="73"/>
      <c r="N259" s="73"/>
      <c r="O259" s="55">
        <v>35</v>
      </c>
      <c r="P259" s="73">
        <v>7682226.3</v>
      </c>
      <c r="Q259" s="73">
        <v>591004.6</v>
      </c>
      <c r="R259" s="55">
        <v>35</v>
      </c>
      <c r="S259" s="72">
        <v>228</v>
      </c>
      <c r="X259" s="57"/>
      <c r="AI259" s="73">
        <v>50.9</v>
      </c>
      <c r="AR259" s="72" t="s">
        <v>127</v>
      </c>
      <c r="AT259" s="74">
        <v>1947</v>
      </c>
      <c r="AZ259" s="72" t="s">
        <v>470</v>
      </c>
      <c r="BC259" s="72" t="s">
        <v>471</v>
      </c>
      <c r="BD259" s="72" t="s">
        <v>272</v>
      </c>
      <c r="BM259" s="74"/>
    </row>
    <row r="260" spans="1:65" s="72" customFormat="1" ht="11.25">
      <c r="A260" s="55">
        <v>243</v>
      </c>
      <c r="B260" s="72" t="s">
        <v>222</v>
      </c>
      <c r="C260" s="72" t="s">
        <v>472</v>
      </c>
      <c r="N260" s="73"/>
      <c r="O260" s="55">
        <v>35</v>
      </c>
      <c r="P260" s="75">
        <f>P259+(S259-W260/2)*COS(T260*PI()/200)</f>
        <v>7682197.316566478</v>
      </c>
      <c r="Q260" s="75">
        <f>Q259+(S259-W260/2)*SIN(T260*PI()/200)</f>
        <v>591230.5966234306</v>
      </c>
      <c r="R260" s="76">
        <v>35</v>
      </c>
      <c r="S260" s="75">
        <f>SQRT((P261-P259)^2+(Q261-Q259)^2)</f>
        <v>368.69513151111545</v>
      </c>
      <c r="T260" s="77">
        <f>IF(ATAN2((P261-P259),(Q261-Q259))&lt;0,ATAN2((P261-P259),(Q261-Q259))+2*PI(),ATAN2((P261-P259),(Q261-Q259)))*200/PI()</f>
        <v>108.12014546267068</v>
      </c>
      <c r="U260" s="75"/>
      <c r="V260" s="75"/>
      <c r="W260" s="75">
        <f>(S259+S261)-S260</f>
        <v>0.3048684888845514</v>
      </c>
      <c r="X260" s="57">
        <v>765</v>
      </c>
      <c r="Y260" s="65">
        <f>SUM($X$18:X260)</f>
        <v>35068.100000000006</v>
      </c>
      <c r="AA260" s="73"/>
      <c r="AG260" s="72" t="s">
        <v>473</v>
      </c>
      <c r="AI260" s="73"/>
      <c r="AR260" s="72" t="s">
        <v>127</v>
      </c>
      <c r="AT260" s="74">
        <v>1947</v>
      </c>
      <c r="BM260" s="74" t="s">
        <v>225</v>
      </c>
    </row>
    <row r="261" spans="1:65" s="72" customFormat="1" ht="11.25">
      <c r="A261" s="55">
        <v>244</v>
      </c>
      <c r="B261" s="72" t="s">
        <v>154</v>
      </c>
      <c r="C261" s="72" t="s">
        <v>474</v>
      </c>
      <c r="L261" s="72" t="s">
        <v>126</v>
      </c>
      <c r="M261" s="73"/>
      <c r="N261" s="73"/>
      <c r="O261" s="55">
        <v>35</v>
      </c>
      <c r="P261" s="73">
        <v>7682179.4</v>
      </c>
      <c r="Q261" s="73">
        <v>591370.3</v>
      </c>
      <c r="R261" s="55">
        <v>35</v>
      </c>
      <c r="S261" s="72">
        <v>141</v>
      </c>
      <c r="X261" s="57"/>
      <c r="AI261" s="73">
        <v>51.4</v>
      </c>
      <c r="AR261" s="72" t="s">
        <v>127</v>
      </c>
      <c r="AT261" s="74">
        <v>1947</v>
      </c>
      <c r="AZ261" s="72" t="s">
        <v>475</v>
      </c>
      <c r="BD261" s="72" t="s">
        <v>42</v>
      </c>
      <c r="BM261" s="74"/>
    </row>
    <row r="262" spans="1:65" s="57" customFormat="1" ht="11.25">
      <c r="A262" s="55">
        <v>245</v>
      </c>
      <c r="B262" s="57" t="s">
        <v>154</v>
      </c>
      <c r="C262" s="57" t="s">
        <v>476</v>
      </c>
      <c r="L262" s="57" t="s">
        <v>126</v>
      </c>
      <c r="M262" s="64"/>
      <c r="N262" s="64"/>
      <c r="O262" s="55">
        <v>35</v>
      </c>
      <c r="P262" s="64">
        <v>7682371.9</v>
      </c>
      <c r="Q262" s="64">
        <v>591016</v>
      </c>
      <c r="R262" s="55">
        <v>35</v>
      </c>
      <c r="S262" s="57">
        <v>215.4</v>
      </c>
      <c r="AI262" s="64">
        <v>52.8</v>
      </c>
      <c r="AN262" s="57" t="s">
        <v>477</v>
      </c>
      <c r="AP262" s="57" t="s">
        <v>478</v>
      </c>
      <c r="AR262" s="57" t="s">
        <v>127</v>
      </c>
      <c r="AT262" s="66">
        <v>1963</v>
      </c>
      <c r="AZ262" s="57" t="s">
        <v>470</v>
      </c>
      <c r="BC262" s="57" t="s">
        <v>471</v>
      </c>
      <c r="BD262" s="57" t="s">
        <v>272</v>
      </c>
      <c r="BM262" s="66"/>
    </row>
    <row r="263" spans="1:65" s="57" customFormat="1" ht="11.25">
      <c r="A263" s="55">
        <v>246</v>
      </c>
      <c r="B263" s="57" t="s">
        <v>222</v>
      </c>
      <c r="C263" s="57" t="s">
        <v>472</v>
      </c>
      <c r="N263" s="64"/>
      <c r="O263" s="55">
        <v>35</v>
      </c>
      <c r="P263" s="75">
        <f>P262+(S262-W263/2)*COS(T263*PI()/200)</f>
        <v>7682285.556960275</v>
      </c>
      <c r="Q263" s="75">
        <f>Q262+(S262-W263/2)*SIN(T263*PI()/200)</f>
        <v>591213.3436590629</v>
      </c>
      <c r="R263" s="76">
        <v>35</v>
      </c>
      <c r="S263" s="75">
        <f>SQRT((P264-P262)^2+(Q264-Q262)^2)</f>
        <v>518.9115146149892</v>
      </c>
      <c r="T263" s="77">
        <f>IF(ATAN2((P264-P262),(Q264-Q262))&lt;0,ATAN2((P264-P262),(Q264-Q262))+2*PI(),ATAN2((P264-P262),(Q264-Q262)))*200/PI()</f>
        <v>126.25626911465639</v>
      </c>
      <c r="U263" s="75"/>
      <c r="V263" s="75"/>
      <c r="W263" s="75">
        <f>(S262+S264)-S263</f>
        <v>-0.011514614989209804</v>
      </c>
      <c r="AA263" s="64"/>
      <c r="AI263" s="64"/>
      <c r="AR263" s="57" t="s">
        <v>127</v>
      </c>
      <c r="AT263" s="66">
        <v>1963</v>
      </c>
      <c r="BM263" s="66" t="s">
        <v>225</v>
      </c>
    </row>
    <row r="264" spans="1:65" s="57" customFormat="1" ht="11.25">
      <c r="A264" s="55">
        <v>247</v>
      </c>
      <c r="B264" s="57" t="s">
        <v>154</v>
      </c>
      <c r="C264" s="57" t="s">
        <v>479</v>
      </c>
      <c r="L264" s="57" t="s">
        <v>126</v>
      </c>
      <c r="M264" s="64"/>
      <c r="N264" s="64"/>
      <c r="O264" s="55">
        <v>35</v>
      </c>
      <c r="P264" s="64">
        <v>7682163.9</v>
      </c>
      <c r="Q264" s="64">
        <v>591491.4</v>
      </c>
      <c r="R264" s="55">
        <v>35</v>
      </c>
      <c r="S264" s="57">
        <v>303.5</v>
      </c>
      <c r="AI264" s="64">
        <v>51.4</v>
      </c>
      <c r="AR264" s="57" t="s">
        <v>127</v>
      </c>
      <c r="AT264" s="66">
        <v>1963</v>
      </c>
      <c r="AZ264" s="57" t="s">
        <v>475</v>
      </c>
      <c r="BD264" s="57" t="s">
        <v>42</v>
      </c>
      <c r="BM264" s="66"/>
    </row>
    <row r="265" spans="1:65" s="72" customFormat="1" ht="11.25">
      <c r="A265" s="55">
        <v>248</v>
      </c>
      <c r="B265" s="72" t="s">
        <v>154</v>
      </c>
      <c r="C265" s="72" t="s">
        <v>480</v>
      </c>
      <c r="L265" s="72" t="s">
        <v>126</v>
      </c>
      <c r="M265" s="73"/>
      <c r="N265" s="73"/>
      <c r="O265" s="55">
        <v>35</v>
      </c>
      <c r="P265" s="73">
        <v>7682976.6</v>
      </c>
      <c r="Q265" s="73">
        <v>591070.4</v>
      </c>
      <c r="R265" s="55">
        <v>35</v>
      </c>
      <c r="S265" s="72">
        <v>143</v>
      </c>
      <c r="X265" s="57"/>
      <c r="AI265" s="73">
        <v>51.4</v>
      </c>
      <c r="AR265" s="72" t="s">
        <v>127</v>
      </c>
      <c r="AT265" s="74">
        <v>1947</v>
      </c>
      <c r="AZ265" s="72" t="s">
        <v>481</v>
      </c>
      <c r="BC265" s="72" t="s">
        <v>471</v>
      </c>
      <c r="BD265" s="72" t="s">
        <v>272</v>
      </c>
      <c r="BM265" s="74"/>
    </row>
    <row r="266" spans="1:65" s="72" customFormat="1" ht="11.25">
      <c r="A266" s="55">
        <v>249</v>
      </c>
      <c r="B266" s="72" t="s">
        <v>222</v>
      </c>
      <c r="C266" s="72" t="s">
        <v>482</v>
      </c>
      <c r="N266" s="73"/>
      <c r="O266" s="55">
        <v>35</v>
      </c>
      <c r="P266" s="75">
        <f>P265+(S265-W266/2)*COS(T266*PI()/200)</f>
        <v>7682958.68955697</v>
      </c>
      <c r="Q266" s="75">
        <f>Q265+(S265-W266/2)*SIN(T266*PI()/200)</f>
        <v>591212.2542092063</v>
      </c>
      <c r="R266" s="76">
        <v>35</v>
      </c>
      <c r="S266" s="75">
        <f>SQRT((P267-P265)^2+(Q267-Q265)^2)</f>
        <v>490.16084094903323</v>
      </c>
      <c r="T266" s="77">
        <f>IF(ATAN2((P267-P265),(Q267-Q265))&lt;0,ATAN2((P267-P265),(Q267-Q265))+2*PI(),ATAN2((P267-P265),(Q267-Q265)))*200/PI()</f>
        <v>107.99562190593107</v>
      </c>
      <c r="U266" s="75"/>
      <c r="V266" s="75"/>
      <c r="W266" s="75">
        <f>(S265+S267)-S266</f>
        <v>0.03915905096675942</v>
      </c>
      <c r="X266" s="57">
        <v>685</v>
      </c>
      <c r="Y266" s="65">
        <f>SUM($X$18:X266)</f>
        <v>35753.100000000006</v>
      </c>
      <c r="AA266" s="73"/>
      <c r="AI266" s="73"/>
      <c r="AR266" s="72" t="s">
        <v>127</v>
      </c>
      <c r="AT266" s="74">
        <v>1947</v>
      </c>
      <c r="BM266" s="74"/>
    </row>
    <row r="267" spans="1:65" s="72" customFormat="1" ht="11.25">
      <c r="A267" s="55">
        <v>250</v>
      </c>
      <c r="B267" s="72" t="s">
        <v>154</v>
      </c>
      <c r="C267" s="72" t="s">
        <v>483</v>
      </c>
      <c r="L267" s="72" t="s">
        <v>126</v>
      </c>
      <c r="M267" s="73"/>
      <c r="N267" s="73"/>
      <c r="O267" s="55">
        <v>35</v>
      </c>
      <c r="P267" s="73">
        <v>7682915.2</v>
      </c>
      <c r="Q267" s="73">
        <v>591556.7</v>
      </c>
      <c r="R267" s="55">
        <v>35</v>
      </c>
      <c r="S267" s="72">
        <v>347.2</v>
      </c>
      <c r="X267" s="57"/>
      <c r="AG267" s="72" t="s">
        <v>484</v>
      </c>
      <c r="AI267" s="73">
        <v>51</v>
      </c>
      <c r="AR267" s="72" t="s">
        <v>127</v>
      </c>
      <c r="AT267" s="74">
        <v>1947</v>
      </c>
      <c r="AZ267" s="72" t="s">
        <v>475</v>
      </c>
      <c r="BD267" s="72" t="s">
        <v>42</v>
      </c>
      <c r="BM267" s="74" t="s">
        <v>225</v>
      </c>
    </row>
    <row r="268" spans="1:65" s="57" customFormat="1" ht="11.25">
      <c r="A268" s="55">
        <v>251</v>
      </c>
      <c r="B268" s="57" t="s">
        <v>154</v>
      </c>
      <c r="C268" s="57" t="s">
        <v>485</v>
      </c>
      <c r="L268" s="57" t="s">
        <v>126</v>
      </c>
      <c r="M268" s="64"/>
      <c r="N268" s="64"/>
      <c r="O268" s="55">
        <v>35</v>
      </c>
      <c r="P268" s="64">
        <v>7682979</v>
      </c>
      <c r="Q268" s="64">
        <v>591051.8</v>
      </c>
      <c r="R268" s="55">
        <v>35</v>
      </c>
      <c r="S268" s="57">
        <v>161.8</v>
      </c>
      <c r="AI268" s="64">
        <v>53</v>
      </c>
      <c r="AN268" s="57" t="s">
        <v>477</v>
      </c>
      <c r="AP268" s="57" t="s">
        <v>486</v>
      </c>
      <c r="AR268" s="57" t="s">
        <v>127</v>
      </c>
      <c r="AT268" s="66">
        <v>1963</v>
      </c>
      <c r="AZ268" s="57" t="s">
        <v>481</v>
      </c>
      <c r="BC268" s="57" t="s">
        <v>471</v>
      </c>
      <c r="BD268" s="57" t="s">
        <v>272</v>
      </c>
      <c r="BM268" s="66"/>
    </row>
    <row r="269" spans="1:65" s="57" customFormat="1" ht="11.25">
      <c r="A269" s="55">
        <v>252</v>
      </c>
      <c r="B269" s="57" t="s">
        <v>222</v>
      </c>
      <c r="C269" s="57" t="s">
        <v>482</v>
      </c>
      <c r="N269" s="64"/>
      <c r="O269" s="55">
        <v>35</v>
      </c>
      <c r="P269" s="75">
        <f>P268+(S268-W269/2)*COS(T269*PI()/200)</f>
        <v>7682958.709667775</v>
      </c>
      <c r="Q269" s="75">
        <f>Q268+(S268-W269/2)*SIN(T269*PI()/200)</f>
        <v>591212.3277437959</v>
      </c>
      <c r="R269" s="76">
        <v>35</v>
      </c>
      <c r="S269" s="75">
        <f>SQRT((P270-P268)^2+(Q270-Q268)^2)</f>
        <v>622.0099758042239</v>
      </c>
      <c r="T269" s="77">
        <f>IF(ATAN2((P270-P268),(Q270-Q268))&lt;0,ATAN2((P270-P268),(Q270-Q268))+2*PI(),ATAN2((P270-P268),(Q270-Q268)))*200/PI()</f>
        <v>108.00427902644427</v>
      </c>
      <c r="U269" s="75"/>
      <c r="V269" s="75"/>
      <c r="W269" s="75">
        <f>(S268+S270)-S269</f>
        <v>-0.009975804223927298</v>
      </c>
      <c r="AA269" s="64"/>
      <c r="AI269" s="64"/>
      <c r="AR269" s="57" t="s">
        <v>127</v>
      </c>
      <c r="AT269" s="66">
        <v>1963</v>
      </c>
      <c r="BM269" s="66"/>
    </row>
    <row r="270" spans="1:65" s="57" customFormat="1" ht="11.25">
      <c r="A270" s="55">
        <v>253</v>
      </c>
      <c r="B270" s="57" t="s">
        <v>154</v>
      </c>
      <c r="C270" s="57" t="s">
        <v>487</v>
      </c>
      <c r="L270" s="57" t="s">
        <v>126</v>
      </c>
      <c r="M270" s="64"/>
      <c r="N270" s="64"/>
      <c r="O270" s="55">
        <v>35</v>
      </c>
      <c r="P270" s="64">
        <v>7682901</v>
      </c>
      <c r="Q270" s="64">
        <v>591668.9</v>
      </c>
      <c r="R270" s="55">
        <v>35</v>
      </c>
      <c r="S270" s="57">
        <v>460.2</v>
      </c>
      <c r="AI270" s="64">
        <v>51</v>
      </c>
      <c r="AR270" s="57" t="s">
        <v>127</v>
      </c>
      <c r="AT270" s="66">
        <v>1963</v>
      </c>
      <c r="AZ270" s="57" t="s">
        <v>475</v>
      </c>
      <c r="BD270" s="57" t="s">
        <v>42</v>
      </c>
      <c r="BM270" s="66" t="s">
        <v>225</v>
      </c>
    </row>
    <row r="271" spans="1:65" s="72" customFormat="1" ht="11.25">
      <c r="A271" s="55">
        <v>254</v>
      </c>
      <c r="B271" s="72" t="s">
        <v>154</v>
      </c>
      <c r="C271" s="72" t="s">
        <v>488</v>
      </c>
      <c r="L271" s="72" t="s">
        <v>126</v>
      </c>
      <c r="M271" s="73"/>
      <c r="N271" s="73"/>
      <c r="O271" s="55">
        <v>35</v>
      </c>
      <c r="P271" s="73">
        <v>7683667.9</v>
      </c>
      <c r="Q271" s="73">
        <v>591219.4</v>
      </c>
      <c r="R271" s="55">
        <v>35</v>
      </c>
      <c r="S271" s="72">
        <v>261.8</v>
      </c>
      <c r="X271" s="57"/>
      <c r="AI271" s="73">
        <v>51.6</v>
      </c>
      <c r="AR271" s="72" t="s">
        <v>127</v>
      </c>
      <c r="AT271" s="74">
        <v>1947</v>
      </c>
      <c r="AZ271" s="72" t="s">
        <v>489</v>
      </c>
      <c r="BC271" s="72" t="s">
        <v>471</v>
      </c>
      <c r="BD271" s="72" t="s">
        <v>272</v>
      </c>
      <c r="BF271" s="72" t="s">
        <v>490</v>
      </c>
      <c r="BM271" s="74"/>
    </row>
    <row r="272" spans="1:65" s="72" customFormat="1" ht="11.25">
      <c r="A272" s="55">
        <v>255</v>
      </c>
      <c r="B272" s="72" t="s">
        <v>222</v>
      </c>
      <c r="C272" s="72" t="s">
        <v>491</v>
      </c>
      <c r="N272" s="73"/>
      <c r="O272" s="55">
        <v>35</v>
      </c>
      <c r="P272" s="75">
        <f>P271+(S271-W272/2)*COS(T272*PI()/200)</f>
        <v>7683582.321433481</v>
      </c>
      <c r="Q272" s="75">
        <f>Q271+(S271-W272/2)*SIN(T272*PI()/200)</f>
        <v>591466.825897343</v>
      </c>
      <c r="R272" s="76">
        <v>35</v>
      </c>
      <c r="S272" s="75">
        <f>SQRT((P273-P271)^2+(Q273-Q271)^2)</f>
        <v>511.81537686963276</v>
      </c>
      <c r="T272" s="77">
        <f>IF(ATAN2((P273-P271),(Q273-Q271))&lt;0,ATAN2((P273-P271),(Q273-Q271))+2*PI(),ATAN2((P273-P271),(Q273-Q271)))*200/PI()</f>
        <v>121.19916818189829</v>
      </c>
      <c r="U272" s="75"/>
      <c r="V272" s="75"/>
      <c r="W272" s="75">
        <f>(S271+S273)-S272</f>
        <v>-0.015376869632746093</v>
      </c>
      <c r="X272" s="57">
        <v>985</v>
      </c>
      <c r="Y272" s="65">
        <f>SUM($X$18:X272)</f>
        <v>36738.100000000006</v>
      </c>
      <c r="AA272" s="73"/>
      <c r="AI272" s="73"/>
      <c r="AR272" s="72" t="s">
        <v>127</v>
      </c>
      <c r="AT272" s="74">
        <v>1947</v>
      </c>
      <c r="BM272" s="74" t="s">
        <v>225</v>
      </c>
    </row>
    <row r="273" spans="1:65" s="72" customFormat="1" ht="11.25">
      <c r="A273" s="55">
        <v>256</v>
      </c>
      <c r="B273" s="72" t="s">
        <v>154</v>
      </c>
      <c r="C273" s="72" t="s">
        <v>492</v>
      </c>
      <c r="L273" s="72" t="s">
        <v>126</v>
      </c>
      <c r="M273" s="73"/>
      <c r="N273" s="73"/>
      <c r="O273" s="55">
        <v>35</v>
      </c>
      <c r="P273" s="73">
        <v>7683500.6</v>
      </c>
      <c r="Q273" s="73">
        <v>591703.1</v>
      </c>
      <c r="R273" s="55">
        <v>35</v>
      </c>
      <c r="S273" s="72">
        <v>250</v>
      </c>
      <c r="X273" s="57"/>
      <c r="AI273" s="73">
        <v>51.5</v>
      </c>
      <c r="AR273" s="72" t="s">
        <v>127</v>
      </c>
      <c r="AT273" s="74">
        <v>1947</v>
      </c>
      <c r="AZ273" s="72" t="s">
        <v>475</v>
      </c>
      <c r="BD273" s="72" t="s">
        <v>42</v>
      </c>
      <c r="BM273" s="74"/>
    </row>
    <row r="274" spans="1:65" s="72" customFormat="1" ht="11.25">
      <c r="A274" s="55">
        <v>257</v>
      </c>
      <c r="B274" s="72" t="s">
        <v>154</v>
      </c>
      <c r="C274" s="72" t="s">
        <v>488</v>
      </c>
      <c r="L274" s="72" t="s">
        <v>126</v>
      </c>
      <c r="N274" s="73"/>
      <c r="O274" s="55">
        <v>35</v>
      </c>
      <c r="P274" s="73">
        <v>7683684.3</v>
      </c>
      <c r="Q274" s="73">
        <v>591172</v>
      </c>
      <c r="R274" s="79">
        <v>35</v>
      </c>
      <c r="S274" s="72">
        <v>312</v>
      </c>
      <c r="X274" s="57"/>
      <c r="AI274" s="73">
        <v>51.6</v>
      </c>
      <c r="AN274" s="72" t="s">
        <v>477</v>
      </c>
      <c r="AP274" s="72" t="s">
        <v>486</v>
      </c>
      <c r="AR274" s="72" t="s">
        <v>127</v>
      </c>
      <c r="AT274" s="74">
        <v>1963</v>
      </c>
      <c r="BM274" s="74"/>
    </row>
    <row r="275" spans="1:65" s="72" customFormat="1" ht="11.25">
      <c r="A275" s="55">
        <v>258</v>
      </c>
      <c r="B275" s="72" t="s">
        <v>222</v>
      </c>
      <c r="C275" s="72" t="s">
        <v>491</v>
      </c>
      <c r="N275" s="73"/>
      <c r="O275" s="55">
        <v>35</v>
      </c>
      <c r="P275" s="75">
        <f>P274+(S274-W275/2)*COS(T275*PI()/200)</f>
        <v>7683582.320408296</v>
      </c>
      <c r="Q275" s="75">
        <f>Q274+(S274-W275/2)*SIN(T275*PI()/200)</f>
        <v>591466.8712225236</v>
      </c>
      <c r="R275" s="76">
        <v>35</v>
      </c>
      <c r="S275" s="75">
        <f>SQRT((P276-P274)^2+(Q276-Q274)^2)</f>
        <v>592.0156247938056</v>
      </c>
      <c r="T275" s="77">
        <f>IF(ATAN2((P276-P274),(Q276-Q274))&lt;0,ATAN2((P276-P274),(Q276-Q274))+2*PI(),ATAN2((P276-P274),(Q276-Q274)))*200/PI()</f>
        <v>121.19740331103817</v>
      </c>
      <c r="U275" s="75"/>
      <c r="V275" s="75"/>
      <c r="W275" s="75">
        <f>(S274+S276)-S275</f>
        <v>-0.01562479380561399</v>
      </c>
      <c r="X275" s="57"/>
      <c r="AA275" s="73"/>
      <c r="AI275" s="73"/>
      <c r="AR275" s="72" t="s">
        <v>127</v>
      </c>
      <c r="AT275" s="74">
        <v>1963</v>
      </c>
      <c r="BM275" s="74" t="s">
        <v>225</v>
      </c>
    </row>
    <row r="276" spans="1:65" s="72" customFormat="1" ht="11.25">
      <c r="A276" s="55">
        <v>259</v>
      </c>
      <c r="B276" s="72" t="s">
        <v>154</v>
      </c>
      <c r="C276" s="72" t="s">
        <v>493</v>
      </c>
      <c r="L276" s="72" t="s">
        <v>126</v>
      </c>
      <c r="M276" s="73"/>
      <c r="N276" s="73"/>
      <c r="O276" s="55">
        <v>35</v>
      </c>
      <c r="P276" s="73">
        <v>7683490.8</v>
      </c>
      <c r="Q276" s="73">
        <v>591731.5</v>
      </c>
      <c r="R276" s="79">
        <v>35</v>
      </c>
      <c r="S276" s="72">
        <v>280</v>
      </c>
      <c r="X276" s="57"/>
      <c r="AI276" s="73">
        <v>51.5</v>
      </c>
      <c r="AR276" s="72" t="s">
        <v>127</v>
      </c>
      <c r="AT276" s="74">
        <v>1963</v>
      </c>
      <c r="AZ276" s="72" t="s">
        <v>475</v>
      </c>
      <c r="BD276" s="72" t="s">
        <v>42</v>
      </c>
      <c r="BM276" s="74"/>
    </row>
    <row r="277" spans="1:65" s="57" customFormat="1" ht="11.25">
      <c r="A277" s="55">
        <v>260</v>
      </c>
      <c r="B277" s="57" t="s">
        <v>154</v>
      </c>
      <c r="C277" s="57" t="s">
        <v>494</v>
      </c>
      <c r="M277" s="64"/>
      <c r="N277" s="64"/>
      <c r="O277" s="55">
        <v>35</v>
      </c>
      <c r="P277" s="64">
        <v>7683679.4</v>
      </c>
      <c r="Q277" s="64">
        <v>591183.3</v>
      </c>
      <c r="R277" s="55">
        <v>35</v>
      </c>
      <c r="S277" s="57">
        <v>299.7</v>
      </c>
      <c r="AI277" s="64">
        <v>53</v>
      </c>
      <c r="AR277" s="57" t="s">
        <v>127</v>
      </c>
      <c r="AT277" s="66">
        <v>1984</v>
      </c>
      <c r="AZ277" s="57" t="s">
        <v>489</v>
      </c>
      <c r="BC277" s="57" t="s">
        <v>471</v>
      </c>
      <c r="BD277" s="57" t="s">
        <v>272</v>
      </c>
      <c r="BF277" s="57" t="s">
        <v>490</v>
      </c>
      <c r="BM277" s="66"/>
    </row>
    <row r="278" spans="1:65" s="57" customFormat="1" ht="11.25">
      <c r="A278" s="55">
        <v>261</v>
      </c>
      <c r="B278" s="57" t="s">
        <v>222</v>
      </c>
      <c r="C278" s="57" t="s">
        <v>491</v>
      </c>
      <c r="N278" s="64"/>
      <c r="O278" s="55">
        <v>35</v>
      </c>
      <c r="P278" s="75">
        <f>P277+(S277-W278/2)*COS(T278*PI()/200)</f>
        <v>7683581.895590165</v>
      </c>
      <c r="Q278" s="75">
        <f>Q277+(S277-W278/2)*SIN(T278*PI()/200)</f>
        <v>591466.7141965627</v>
      </c>
      <c r="R278" s="76">
        <v>35</v>
      </c>
      <c r="S278" s="75">
        <f>SQRT((P279-P277)^2+(Q279-Q277)^2)</f>
        <v>579.7354569113052</v>
      </c>
      <c r="T278" s="77">
        <f>IF(ATAN2((P279-P277),(Q279-Q277))&lt;0,ATAN2((P279-P277),(Q279-Q277))+2*PI(),ATAN2((P279-P277),(Q279-Q277)))*200/PI()</f>
        <v>121.09445712457428</v>
      </c>
      <c r="U278" s="75"/>
      <c r="V278" s="75"/>
      <c r="W278" s="75">
        <f>(S277+S279)-S278</f>
        <v>-0.03545691130511841</v>
      </c>
      <c r="AA278" s="64"/>
      <c r="AI278" s="64"/>
      <c r="AR278" s="57" t="s">
        <v>127</v>
      </c>
      <c r="AT278" s="66">
        <v>1984</v>
      </c>
      <c r="BM278" s="66" t="s">
        <v>225</v>
      </c>
    </row>
    <row r="279" spans="1:65" s="57" customFormat="1" ht="11.25">
      <c r="A279" s="55">
        <v>262</v>
      </c>
      <c r="B279" s="57" t="s">
        <v>154</v>
      </c>
      <c r="C279" s="57" t="s">
        <v>493</v>
      </c>
      <c r="L279" s="57" t="s">
        <v>126</v>
      </c>
      <c r="M279" s="64"/>
      <c r="N279" s="64"/>
      <c r="O279" s="55">
        <v>35</v>
      </c>
      <c r="P279" s="64">
        <v>7683490.8</v>
      </c>
      <c r="Q279" s="64">
        <v>591731.5</v>
      </c>
      <c r="R279" s="55">
        <v>35</v>
      </c>
      <c r="S279" s="57">
        <v>280</v>
      </c>
      <c r="AI279" s="64">
        <v>51.5</v>
      </c>
      <c r="AR279" s="57" t="s">
        <v>127</v>
      </c>
      <c r="AT279" s="66">
        <v>1963</v>
      </c>
      <c r="AZ279" s="57" t="s">
        <v>475</v>
      </c>
      <c r="BD279" s="57" t="s">
        <v>42</v>
      </c>
      <c r="BM279" s="66"/>
    </row>
    <row r="280" spans="1:65" s="72" customFormat="1" ht="11.25">
      <c r="A280" s="55">
        <v>263</v>
      </c>
      <c r="B280" s="72" t="s">
        <v>154</v>
      </c>
      <c r="C280" s="72" t="s">
        <v>495</v>
      </c>
      <c r="L280" s="72" t="s">
        <v>126</v>
      </c>
      <c r="M280" s="73"/>
      <c r="N280" s="73"/>
      <c r="O280" s="55">
        <v>35</v>
      </c>
      <c r="P280" s="73">
        <v>7684629</v>
      </c>
      <c r="Q280" s="73">
        <v>591273.5</v>
      </c>
      <c r="R280" s="55">
        <v>35</v>
      </c>
      <c r="S280" s="72">
        <v>361</v>
      </c>
      <c r="X280" s="57"/>
      <c r="AI280" s="73">
        <v>53.2</v>
      </c>
      <c r="AR280" s="72" t="s">
        <v>127</v>
      </c>
      <c r="AT280" s="74">
        <v>1947</v>
      </c>
      <c r="BC280" s="72" t="s">
        <v>471</v>
      </c>
      <c r="BD280" s="72" t="s">
        <v>137</v>
      </c>
      <c r="BM280" s="74"/>
    </row>
    <row r="281" spans="1:65" s="72" customFormat="1" ht="11.25">
      <c r="A281" s="55">
        <v>264</v>
      </c>
      <c r="B281" s="72" t="s">
        <v>222</v>
      </c>
      <c r="C281" s="72" t="s">
        <v>496</v>
      </c>
      <c r="N281" s="73"/>
      <c r="O281" s="55">
        <v>35</v>
      </c>
      <c r="P281" s="75">
        <f>P280+(S280-W281/2)*COS(T281*PI()/200)</f>
        <v>7684541.01797148</v>
      </c>
      <c r="Q281" s="75">
        <f>Q280+(S280-W281/2)*SIN(T281*PI()/200)</f>
        <v>591623.5917795354</v>
      </c>
      <c r="R281" s="76">
        <v>35</v>
      </c>
      <c r="S281" s="75">
        <f>SQRT((P282-P280)^2+(Q282-Q280)^2)</f>
        <v>668.3559306238413</v>
      </c>
      <c r="T281" s="77">
        <f>IF(ATAN2((P282-P280),(Q282-Q280))&lt;0,ATAN2((P282-P280),(Q282-Q280))+2*PI(),ATAN2((P282-P280),(Q282-Q280)))*200/PI()</f>
        <v>115.67437258375494</v>
      </c>
      <c r="U281" s="75"/>
      <c r="V281" s="75"/>
      <c r="W281" s="75">
        <f>(S280+S282)-S281</f>
        <v>0.04406937615863171</v>
      </c>
      <c r="X281" s="57">
        <v>175</v>
      </c>
      <c r="Y281" s="65">
        <f>SUM($X$18:X281)</f>
        <v>36913.100000000006</v>
      </c>
      <c r="AA281" s="73"/>
      <c r="AI281" s="73"/>
      <c r="AR281" s="72" t="s">
        <v>127</v>
      </c>
      <c r="AT281" s="74">
        <v>1947</v>
      </c>
      <c r="BM281" s="74" t="s">
        <v>225</v>
      </c>
    </row>
    <row r="282" spans="1:65" s="72" customFormat="1" ht="11.25">
      <c r="A282" s="55">
        <v>265</v>
      </c>
      <c r="B282" s="72" t="s">
        <v>154</v>
      </c>
      <c r="C282" s="72" t="s">
        <v>497</v>
      </c>
      <c r="L282" s="72" t="s">
        <v>126</v>
      </c>
      <c r="M282" s="73"/>
      <c r="N282" s="73"/>
      <c r="O282" s="55">
        <v>35</v>
      </c>
      <c r="P282" s="73">
        <v>7684466.1</v>
      </c>
      <c r="Q282" s="73">
        <v>591921.7</v>
      </c>
      <c r="R282" s="55">
        <v>35</v>
      </c>
      <c r="S282" s="72">
        <v>307.4</v>
      </c>
      <c r="X282" s="57"/>
      <c r="AI282" s="73">
        <v>51.1</v>
      </c>
      <c r="AR282" s="72" t="s">
        <v>127</v>
      </c>
      <c r="AT282" s="74">
        <v>1947</v>
      </c>
      <c r="AZ282" s="72" t="s">
        <v>475</v>
      </c>
      <c r="BD282" s="72" t="s">
        <v>42</v>
      </c>
      <c r="BM282" s="74"/>
    </row>
    <row r="283" spans="1:65" s="57" customFormat="1" ht="11.25">
      <c r="A283" s="55">
        <v>266</v>
      </c>
      <c r="B283" s="57" t="s">
        <v>154</v>
      </c>
      <c r="C283" s="57" t="s">
        <v>498</v>
      </c>
      <c r="L283" s="57" t="s">
        <v>126</v>
      </c>
      <c r="M283" s="64"/>
      <c r="N283" s="64"/>
      <c r="O283" s="55">
        <v>35</v>
      </c>
      <c r="P283" s="64">
        <v>7684630.8</v>
      </c>
      <c r="Q283" s="64">
        <v>591266.2</v>
      </c>
      <c r="R283" s="55">
        <v>35</v>
      </c>
      <c r="S283" s="57">
        <v>368.5</v>
      </c>
      <c r="AI283" s="64">
        <v>53.7</v>
      </c>
      <c r="AN283" s="57" t="s">
        <v>477</v>
      </c>
      <c r="AP283" s="57" t="s">
        <v>486</v>
      </c>
      <c r="AR283" s="57" t="s">
        <v>127</v>
      </c>
      <c r="AT283" s="66">
        <v>1963</v>
      </c>
      <c r="BC283" s="57" t="s">
        <v>471</v>
      </c>
      <c r="BD283" s="57" t="s">
        <v>137</v>
      </c>
      <c r="BM283" s="66"/>
    </row>
    <row r="284" spans="1:65" s="57" customFormat="1" ht="11.25">
      <c r="A284" s="55">
        <v>267</v>
      </c>
      <c r="B284" s="57" t="s">
        <v>222</v>
      </c>
      <c r="C284" s="57" t="s">
        <v>496</v>
      </c>
      <c r="N284" s="64"/>
      <c r="O284" s="55">
        <v>35</v>
      </c>
      <c r="P284" s="75">
        <f>P283+(S283-W284/2)*COS(T284*PI()/200)</f>
        <v>7684541.030653398</v>
      </c>
      <c r="Q284" s="75">
        <f>Q283+(S283-W284/2)*SIN(T284*PI()/200)</f>
        <v>591623.573579121</v>
      </c>
      <c r="R284" s="76">
        <v>35</v>
      </c>
      <c r="S284" s="75">
        <f>SQRT((P285-P283)^2+(Q285-Q283)^2)</f>
        <v>692.0515876724568</v>
      </c>
      <c r="T284" s="77">
        <f>IF(ATAN2((P285-P283),(Q285-Q283))&lt;0,ATAN2((P285-P283),(Q285-Q283))+2*PI(),ATAN2((P285-P283),(Q285-Q283)))*200/PI()</f>
        <v>115.66722098738715</v>
      </c>
      <c r="U284" s="75"/>
      <c r="V284" s="75"/>
      <c r="W284" s="75">
        <f>(S283+S285)-S284</f>
        <v>0.04841232754324665</v>
      </c>
      <c r="AA284" s="64"/>
      <c r="AI284" s="64"/>
      <c r="AR284" s="57" t="s">
        <v>127</v>
      </c>
      <c r="AT284" s="66">
        <v>1963</v>
      </c>
      <c r="BM284" s="66" t="s">
        <v>225</v>
      </c>
    </row>
    <row r="285" spans="1:65" s="57" customFormat="1" ht="11.25">
      <c r="A285" s="55">
        <v>268</v>
      </c>
      <c r="B285" s="57" t="s">
        <v>154</v>
      </c>
      <c r="C285" s="57" t="s">
        <v>499</v>
      </c>
      <c r="L285" s="57" t="s">
        <v>126</v>
      </c>
      <c r="M285" s="64"/>
      <c r="N285" s="64"/>
      <c r="O285" s="55">
        <v>35</v>
      </c>
      <c r="P285" s="64">
        <v>7684462.2</v>
      </c>
      <c r="Q285" s="64">
        <v>591937.4</v>
      </c>
      <c r="R285" s="55">
        <v>35</v>
      </c>
      <c r="S285" s="57">
        <v>323.6</v>
      </c>
      <c r="AI285" s="64">
        <v>51.1</v>
      </c>
      <c r="AR285" s="57" t="s">
        <v>127</v>
      </c>
      <c r="AT285" s="66">
        <v>1963</v>
      </c>
      <c r="AZ285" s="57" t="s">
        <v>475</v>
      </c>
      <c r="BD285" s="57" t="s">
        <v>42</v>
      </c>
      <c r="BM285" s="66"/>
    </row>
    <row r="286" spans="1:65" s="72" customFormat="1" ht="11.25">
      <c r="A286" s="55">
        <v>269</v>
      </c>
      <c r="B286" s="72" t="s">
        <v>154</v>
      </c>
      <c r="C286" s="72" t="s">
        <v>500</v>
      </c>
      <c r="L286" s="72" t="s">
        <v>126</v>
      </c>
      <c r="M286" s="73"/>
      <c r="N286" s="73"/>
      <c r="O286" s="55">
        <v>35</v>
      </c>
      <c r="P286" s="73">
        <v>7684759.2</v>
      </c>
      <c r="Q286" s="73">
        <v>591197.4</v>
      </c>
      <c r="R286" s="55">
        <v>35</v>
      </c>
      <c r="S286" s="72">
        <v>417</v>
      </c>
      <c r="X286" s="57"/>
      <c r="AI286" s="73">
        <v>54.7</v>
      </c>
      <c r="AR286" s="72" t="s">
        <v>127</v>
      </c>
      <c r="AT286" s="74">
        <v>1947</v>
      </c>
      <c r="BC286" s="72" t="s">
        <v>471</v>
      </c>
      <c r="BD286" s="72" t="s">
        <v>137</v>
      </c>
      <c r="BM286" s="74"/>
    </row>
    <row r="287" spans="1:65" s="72" customFormat="1" ht="11.25">
      <c r="A287" s="55">
        <v>270</v>
      </c>
      <c r="B287" s="72" t="s">
        <v>222</v>
      </c>
      <c r="C287" s="72" t="s">
        <v>501</v>
      </c>
      <c r="N287" s="73"/>
      <c r="O287" s="55">
        <v>35</v>
      </c>
      <c r="P287" s="75">
        <f>P286+(S286-W287/2)*COS(T287*PI()/200)</f>
        <v>7684720.602212202</v>
      </c>
      <c r="Q287" s="75">
        <f>Q286+(S286-W287/2)*SIN(T287*PI()/200)</f>
        <v>591612.5967640769</v>
      </c>
      <c r="R287" s="76">
        <v>35</v>
      </c>
      <c r="S287" s="75">
        <f>SQRT((P288-P286)^2+(Q288-Q286)^2)</f>
        <v>809.1739615187705</v>
      </c>
      <c r="T287" s="77">
        <f>IF(ATAN2((P288-P286),(Q288-Q286))&lt;0,ATAN2((P288-P286),(Q288-Q286))+2*PI(),ATAN2((P288-P286),(Q288-Q286)))*200/PI()</f>
        <v>105.90122498107691</v>
      </c>
      <c r="U287" s="75"/>
      <c r="V287" s="75"/>
      <c r="W287" s="75">
        <f>(S286+S288)-S287</f>
        <v>0.026038481229534227</v>
      </c>
      <c r="X287" s="57">
        <v>700</v>
      </c>
      <c r="Y287" s="65">
        <f>SUM($X$18:X287)</f>
        <v>37613.100000000006</v>
      </c>
      <c r="AA287" s="73"/>
      <c r="AI287" s="73"/>
      <c r="AR287" s="72" t="s">
        <v>127</v>
      </c>
      <c r="AT287" s="74">
        <v>1947</v>
      </c>
      <c r="BM287" s="74" t="s">
        <v>225</v>
      </c>
    </row>
    <row r="288" spans="1:65" s="72" customFormat="1" ht="11.25">
      <c r="A288" s="55">
        <v>271</v>
      </c>
      <c r="B288" s="72" t="s">
        <v>154</v>
      </c>
      <c r="C288" s="72" t="s">
        <v>502</v>
      </c>
      <c r="L288" s="72" t="s">
        <v>126</v>
      </c>
      <c r="M288" s="73"/>
      <c r="N288" s="73"/>
      <c r="O288" s="55">
        <v>35</v>
      </c>
      <c r="P288" s="73">
        <v>7684684.3</v>
      </c>
      <c r="Q288" s="73">
        <v>592003.1</v>
      </c>
      <c r="R288" s="55">
        <v>35</v>
      </c>
      <c r="S288" s="72">
        <v>392.2</v>
      </c>
      <c r="X288" s="57"/>
      <c r="AI288" s="73">
        <v>65</v>
      </c>
      <c r="AR288" s="72" t="s">
        <v>127</v>
      </c>
      <c r="AT288" s="74">
        <v>1947</v>
      </c>
      <c r="AZ288" s="72" t="s">
        <v>475</v>
      </c>
      <c r="BD288" s="72" t="s">
        <v>42</v>
      </c>
      <c r="BM288" s="74"/>
    </row>
    <row r="289" spans="1:65" s="57" customFormat="1" ht="11.25">
      <c r="A289" s="55">
        <v>272</v>
      </c>
      <c r="B289" s="57" t="s">
        <v>154</v>
      </c>
      <c r="C289" s="57" t="s">
        <v>503</v>
      </c>
      <c r="L289" s="57" t="s">
        <v>126</v>
      </c>
      <c r="M289" s="64"/>
      <c r="N289" s="64"/>
      <c r="O289" s="55">
        <v>35</v>
      </c>
      <c r="P289" s="64">
        <v>7684760.4</v>
      </c>
      <c r="Q289" s="64">
        <v>591184.4</v>
      </c>
      <c r="R289" s="55">
        <v>35</v>
      </c>
      <c r="S289" s="57">
        <v>430.1</v>
      </c>
      <c r="AI289" s="64">
        <v>54.5</v>
      </c>
      <c r="AN289" s="57" t="s">
        <v>477</v>
      </c>
      <c r="AP289" s="57" t="s">
        <v>486</v>
      </c>
      <c r="AR289" s="57" t="s">
        <v>127</v>
      </c>
      <c r="AT289" s="66">
        <v>1963</v>
      </c>
      <c r="BC289" s="57" t="s">
        <v>471</v>
      </c>
      <c r="BD289" s="57" t="s">
        <v>137</v>
      </c>
      <c r="BM289" s="66"/>
    </row>
    <row r="290" spans="1:65" s="57" customFormat="1" ht="11.25">
      <c r="A290" s="55">
        <v>273</v>
      </c>
      <c r="B290" s="57" t="s">
        <v>222</v>
      </c>
      <c r="C290" s="57" t="s">
        <v>501</v>
      </c>
      <c r="N290" s="64"/>
      <c r="O290" s="55">
        <v>35</v>
      </c>
      <c r="P290" s="75">
        <f>P289+(S289-W290/2)*COS(T290*PI()/200)</f>
        <v>7684720.5914879525</v>
      </c>
      <c r="Q290" s="75">
        <f>Q289+(S289-W290/2)*SIN(T290*PI()/200)</f>
        <v>591612.6684469599</v>
      </c>
      <c r="R290" s="76">
        <v>35</v>
      </c>
      <c r="S290" s="75">
        <f>SQRT((P291-P289)^2+(Q291-Q289)^2)</f>
        <v>822.2292259461524</v>
      </c>
      <c r="T290" s="77">
        <f>IF(ATAN2((P291-P289),(Q291-Q289))&lt;0,ATAN2((P291-P289),(Q291-Q289))+2*PI(),ATAN2((P291-P289),(Q291-Q289)))*200/PI()</f>
        <v>105.90056857979465</v>
      </c>
      <c r="U290" s="75"/>
      <c r="V290" s="75"/>
      <c r="W290" s="75">
        <f>(S289+S291)-S290</f>
        <v>-0.0292259461523372</v>
      </c>
      <c r="AA290" s="64"/>
      <c r="AI290" s="64"/>
      <c r="AR290" s="57" t="s">
        <v>127</v>
      </c>
      <c r="AT290" s="66">
        <v>1963</v>
      </c>
      <c r="BM290" s="66" t="s">
        <v>225</v>
      </c>
    </row>
    <row r="291" spans="1:65" s="57" customFormat="1" ht="11.25">
      <c r="A291" s="55">
        <v>274</v>
      </c>
      <c r="B291" s="57" t="s">
        <v>154</v>
      </c>
      <c r="C291" s="57" t="s">
        <v>502</v>
      </c>
      <c r="L291" s="57" t="s">
        <v>126</v>
      </c>
      <c r="M291" s="64"/>
      <c r="N291" s="64"/>
      <c r="O291" s="55">
        <v>35</v>
      </c>
      <c r="P291" s="64">
        <v>7684684.3</v>
      </c>
      <c r="Q291" s="64">
        <v>592003.1</v>
      </c>
      <c r="R291" s="55">
        <v>35</v>
      </c>
      <c r="S291" s="57">
        <v>392.1</v>
      </c>
      <c r="AI291" s="64">
        <v>65</v>
      </c>
      <c r="AR291" s="57" t="s">
        <v>127</v>
      </c>
      <c r="AT291" s="66">
        <v>1947</v>
      </c>
      <c r="AZ291" s="57" t="s">
        <v>475</v>
      </c>
      <c r="BD291" s="57" t="s">
        <v>42</v>
      </c>
      <c r="BM291" s="66"/>
    </row>
    <row r="292" spans="1:65" s="72" customFormat="1" ht="11.25">
      <c r="A292" s="55">
        <v>275</v>
      </c>
      <c r="B292" s="72" t="s">
        <v>154</v>
      </c>
      <c r="C292" s="72" t="s">
        <v>504</v>
      </c>
      <c r="L292" s="72" t="s">
        <v>126</v>
      </c>
      <c r="M292" s="73"/>
      <c r="N292" s="73"/>
      <c r="O292" s="55">
        <v>35</v>
      </c>
      <c r="P292" s="73">
        <v>7685297.5</v>
      </c>
      <c r="Q292" s="73">
        <v>590703.3</v>
      </c>
      <c r="R292" s="55">
        <v>35</v>
      </c>
      <c r="S292" s="72">
        <v>611.8</v>
      </c>
      <c r="X292" s="57"/>
      <c r="AI292" s="73">
        <v>52.6</v>
      </c>
      <c r="AR292" s="72" t="s">
        <v>127</v>
      </c>
      <c r="AT292" s="74">
        <v>1947</v>
      </c>
      <c r="AZ292" s="72" t="s">
        <v>505</v>
      </c>
      <c r="BC292" s="72" t="s">
        <v>471</v>
      </c>
      <c r="BD292" s="72" t="s">
        <v>272</v>
      </c>
      <c r="BM292" s="74"/>
    </row>
    <row r="293" spans="1:65" s="72" customFormat="1" ht="11.25">
      <c r="A293" s="55">
        <v>276</v>
      </c>
      <c r="B293" s="72" t="s">
        <v>222</v>
      </c>
      <c r="C293" s="72" t="s">
        <v>506</v>
      </c>
      <c r="N293" s="73"/>
      <c r="O293" s="55">
        <v>35</v>
      </c>
      <c r="P293" s="75">
        <f>P292+(S292-W293/2)*COS(T293*PI()/200)</f>
        <v>7685345.269567584</v>
      </c>
      <c r="Q293" s="75">
        <f>Q292+(S292-W293/2)*SIN(T293*PI()/200)</f>
        <v>591313.2170281319</v>
      </c>
      <c r="R293" s="76">
        <v>35</v>
      </c>
      <c r="S293" s="75">
        <f>SQRT((P294-P292)^2+(Q294-Q292)^2)</f>
        <v>1627.7697165138802</v>
      </c>
      <c r="T293" s="77">
        <f>IF(ATAN2((P294-P292),(Q294-Q292))&lt;0,ATAN2((P294-P292),(Q294-Q292))+2*PI(),ATAN2((P294-P292),(Q294-Q292)))*200/PI()</f>
        <v>95.02406150893538</v>
      </c>
      <c r="U293" s="75"/>
      <c r="V293" s="75"/>
      <c r="W293" s="75">
        <f>(S292+S294)-S293</f>
        <v>0.03028348611974252</v>
      </c>
      <c r="X293" s="57">
        <v>765</v>
      </c>
      <c r="Y293" s="65">
        <f>SUM($X$18:X293)</f>
        <v>38378.100000000006</v>
      </c>
      <c r="AA293" s="73"/>
      <c r="AI293" s="73"/>
      <c r="AR293" s="72" t="s">
        <v>127</v>
      </c>
      <c r="AT293" s="74">
        <v>1947</v>
      </c>
      <c r="BM293" s="74" t="s">
        <v>225</v>
      </c>
    </row>
    <row r="294" spans="1:65" s="72" customFormat="1" ht="11.25">
      <c r="A294" s="55">
        <v>277</v>
      </c>
      <c r="B294" s="72" t="s">
        <v>154</v>
      </c>
      <c r="C294" s="72" t="s">
        <v>507</v>
      </c>
      <c r="L294" s="72" t="s">
        <v>126</v>
      </c>
      <c r="M294" s="73"/>
      <c r="N294" s="73"/>
      <c r="O294" s="55">
        <v>35</v>
      </c>
      <c r="P294" s="73">
        <v>7685424.6</v>
      </c>
      <c r="Q294" s="73">
        <v>592326.1</v>
      </c>
      <c r="R294" s="55">
        <v>35</v>
      </c>
      <c r="S294" s="72">
        <v>1016</v>
      </c>
      <c r="X294" s="57"/>
      <c r="AI294" s="73">
        <v>59.5</v>
      </c>
      <c r="AR294" s="72" t="s">
        <v>127</v>
      </c>
      <c r="AT294" s="74">
        <v>1947</v>
      </c>
      <c r="AZ294" s="72" t="s">
        <v>475</v>
      </c>
      <c r="BD294" s="72" t="s">
        <v>42</v>
      </c>
      <c r="BM294" s="74"/>
    </row>
    <row r="295" spans="1:65" s="57" customFormat="1" ht="11.25">
      <c r="A295" s="55">
        <v>278</v>
      </c>
      <c r="B295" s="57" t="s">
        <v>154</v>
      </c>
      <c r="C295" s="57" t="s">
        <v>508</v>
      </c>
      <c r="L295" s="57" t="s">
        <v>126</v>
      </c>
      <c r="M295" s="64"/>
      <c r="N295" s="64"/>
      <c r="O295" s="55">
        <v>35</v>
      </c>
      <c r="P295" s="64">
        <v>7685298</v>
      </c>
      <c r="Q295" s="64">
        <v>590697.3</v>
      </c>
      <c r="R295" s="55">
        <v>35</v>
      </c>
      <c r="S295" s="57">
        <v>617.8</v>
      </c>
      <c r="AI295" s="64">
        <v>53.1</v>
      </c>
      <c r="AN295" s="57" t="s">
        <v>477</v>
      </c>
      <c r="AP295" s="57" t="s">
        <v>486</v>
      </c>
      <c r="AR295" s="57" t="s">
        <v>127</v>
      </c>
      <c r="AT295" s="66">
        <v>1963</v>
      </c>
      <c r="AZ295" s="57" t="s">
        <v>505</v>
      </c>
      <c r="BC295" s="57" t="s">
        <v>471</v>
      </c>
      <c r="BD295" s="57" t="s">
        <v>272</v>
      </c>
      <c r="BM295" s="66"/>
    </row>
    <row r="296" spans="1:65" s="57" customFormat="1" ht="11.25">
      <c r="A296" s="55">
        <v>279</v>
      </c>
      <c r="B296" s="57" t="s">
        <v>222</v>
      </c>
      <c r="C296" s="57" t="s">
        <v>506</v>
      </c>
      <c r="N296" s="64"/>
      <c r="O296" s="55">
        <v>35</v>
      </c>
      <c r="P296" s="75">
        <f>P295+(S295-W296/2)*COS(T296*PI()/200)</f>
        <v>7685345.875175991</v>
      </c>
      <c r="Q296" s="75">
        <f>Q295+(S295-W296/2)*SIN(T296*PI()/200)</f>
        <v>591313.2485517707</v>
      </c>
      <c r="R296" s="76">
        <v>35</v>
      </c>
      <c r="S296" s="75">
        <f>SQRT((P297-P295)^2+(Q297-Q295)^2)</f>
        <v>1633.7126430311048</v>
      </c>
      <c r="T296" s="77">
        <f>IF(ATAN2((P297-P295),(Q297-Q295))&lt;0,ATAN2((P297-P295),(Q297-Q295))+2*PI(),ATAN2((P297-P295),(Q297-Q295)))*200/PI()</f>
        <v>95.06174197291676</v>
      </c>
      <c r="U296" s="75"/>
      <c r="V296" s="75"/>
      <c r="W296" s="75">
        <f>(S295+S297)-S296</f>
        <v>-0.01264303110497167</v>
      </c>
      <c r="AA296" s="64"/>
      <c r="AI296" s="64"/>
      <c r="AR296" s="57" t="s">
        <v>127</v>
      </c>
      <c r="AT296" s="66">
        <v>1963</v>
      </c>
      <c r="BM296" s="66" t="s">
        <v>225</v>
      </c>
    </row>
    <row r="297" spans="1:65" s="57" customFormat="1" ht="11.25">
      <c r="A297" s="55">
        <v>280</v>
      </c>
      <c r="B297" s="57" t="s">
        <v>154</v>
      </c>
      <c r="C297" s="57" t="s">
        <v>507</v>
      </c>
      <c r="L297" s="57" t="s">
        <v>126</v>
      </c>
      <c r="M297" s="64"/>
      <c r="N297" s="64"/>
      <c r="O297" s="55">
        <v>35</v>
      </c>
      <c r="P297" s="64">
        <v>7685424.6</v>
      </c>
      <c r="Q297" s="64">
        <v>592326.1</v>
      </c>
      <c r="R297" s="55">
        <v>35</v>
      </c>
      <c r="S297" s="57">
        <v>1015.9</v>
      </c>
      <c r="AI297" s="64">
        <v>59.5</v>
      </c>
      <c r="AR297" s="57" t="s">
        <v>127</v>
      </c>
      <c r="AT297" s="66">
        <v>1947</v>
      </c>
      <c r="AZ297" s="57" t="s">
        <v>475</v>
      </c>
      <c r="BD297" s="57" t="s">
        <v>42</v>
      </c>
      <c r="BM297" s="66"/>
    </row>
    <row r="298" spans="1:65" s="72" customFormat="1" ht="11.25">
      <c r="A298" s="55">
        <v>281</v>
      </c>
      <c r="B298" s="72" t="s">
        <v>154</v>
      </c>
      <c r="C298" s="72" t="s">
        <v>509</v>
      </c>
      <c r="L298" s="72" t="s">
        <v>126</v>
      </c>
      <c r="M298" s="73"/>
      <c r="N298" s="73"/>
      <c r="O298" s="55">
        <v>35</v>
      </c>
      <c r="P298" s="73">
        <v>7685693.7</v>
      </c>
      <c r="Q298" s="73">
        <v>590677.8</v>
      </c>
      <c r="R298" s="55">
        <v>35</v>
      </c>
      <c r="S298" s="72">
        <v>115.5</v>
      </c>
      <c r="X298" s="57"/>
      <c r="AI298" s="73">
        <v>51.6</v>
      </c>
      <c r="AR298" s="72" t="s">
        <v>127</v>
      </c>
      <c r="AT298" s="74">
        <v>1947</v>
      </c>
      <c r="AZ298" s="72" t="s">
        <v>510</v>
      </c>
      <c r="BC298" s="72" t="s">
        <v>471</v>
      </c>
      <c r="BD298" s="72" t="s">
        <v>272</v>
      </c>
      <c r="BM298" s="74"/>
    </row>
    <row r="299" spans="1:65" s="72" customFormat="1" ht="11.25">
      <c r="A299" s="55">
        <v>282</v>
      </c>
      <c r="B299" s="72" t="s">
        <v>222</v>
      </c>
      <c r="C299" s="72" t="s">
        <v>511</v>
      </c>
      <c r="N299" s="73"/>
      <c r="O299" s="55">
        <v>35</v>
      </c>
      <c r="P299" s="75">
        <f>P298+(S298-W299/2)*COS(T299*PI()/200)</f>
        <v>7685805.691280991</v>
      </c>
      <c r="Q299" s="75">
        <f>Q298+(S298-W299/2)*SIN(T299*PI()/200)</f>
        <v>590705.9811548985</v>
      </c>
      <c r="R299" s="76">
        <v>35</v>
      </c>
      <c r="S299" s="75">
        <f>SQRT((P300-P298)^2+(Q300-Q298)^2)</f>
        <v>220.46514463722568</v>
      </c>
      <c r="T299" s="77">
        <f>IF(ATAN2((P300-P298),(Q300-Q298))&lt;0,ATAN2((P300-P298),(Q300-Q298))+2*PI(),ATAN2((P300-P298),(Q300-Q298)))*200/PI()</f>
        <v>15.69387524781043</v>
      </c>
      <c r="U299" s="75"/>
      <c r="V299" s="75"/>
      <c r="W299" s="75">
        <f>(S298+S300)-S299</f>
        <v>0.034855362774322884</v>
      </c>
      <c r="X299" s="57">
        <v>415</v>
      </c>
      <c r="Y299" s="65">
        <f>SUM($X$18:X299)</f>
        <v>38793.100000000006</v>
      </c>
      <c r="AA299" s="73"/>
      <c r="AI299" s="73"/>
      <c r="AR299" s="72" t="s">
        <v>127</v>
      </c>
      <c r="AT299" s="74">
        <v>1947</v>
      </c>
      <c r="BM299" s="74" t="s">
        <v>225</v>
      </c>
    </row>
    <row r="300" spans="1:65" s="72" customFormat="1" ht="11.25">
      <c r="A300" s="55">
        <v>283</v>
      </c>
      <c r="B300" s="72" t="s">
        <v>154</v>
      </c>
      <c r="C300" s="72" t="s">
        <v>512</v>
      </c>
      <c r="L300" s="72" t="s">
        <v>126</v>
      </c>
      <c r="M300" s="73"/>
      <c r="N300" s="73"/>
      <c r="O300" s="55">
        <v>35</v>
      </c>
      <c r="P300" s="73">
        <v>7685907.5</v>
      </c>
      <c r="Q300" s="73">
        <v>590731.6</v>
      </c>
      <c r="R300" s="55">
        <v>35</v>
      </c>
      <c r="S300" s="72">
        <v>105</v>
      </c>
      <c r="X300" s="57"/>
      <c r="AI300" s="73">
        <v>63.4</v>
      </c>
      <c r="AR300" s="72" t="s">
        <v>127</v>
      </c>
      <c r="AT300" s="74">
        <v>1947</v>
      </c>
      <c r="AZ300" s="72" t="s">
        <v>475</v>
      </c>
      <c r="BD300" s="72" t="s">
        <v>42</v>
      </c>
      <c r="BM300" s="74"/>
    </row>
    <row r="301" spans="1:65" s="57" customFormat="1" ht="11.25">
      <c r="A301" s="55">
        <v>284</v>
      </c>
      <c r="B301" s="57" t="s">
        <v>154</v>
      </c>
      <c r="C301" s="57" t="s">
        <v>513</v>
      </c>
      <c r="L301" s="57" t="s">
        <v>126</v>
      </c>
      <c r="M301" s="64"/>
      <c r="N301" s="64"/>
      <c r="O301" s="55">
        <v>35</v>
      </c>
      <c r="P301" s="64">
        <v>7685671.5</v>
      </c>
      <c r="Q301" s="64">
        <v>590672.2</v>
      </c>
      <c r="R301" s="55">
        <v>35</v>
      </c>
      <c r="S301" s="57">
        <v>138.4</v>
      </c>
      <c r="AI301" s="64">
        <v>52.6</v>
      </c>
      <c r="AN301" s="57" t="s">
        <v>477</v>
      </c>
      <c r="AP301" s="57" t="s">
        <v>486</v>
      </c>
      <c r="AR301" s="57" t="s">
        <v>127</v>
      </c>
      <c r="AT301" s="66">
        <v>1963</v>
      </c>
      <c r="AZ301" s="57" t="s">
        <v>510</v>
      </c>
      <c r="BC301" s="57" t="s">
        <v>471</v>
      </c>
      <c r="BD301" s="57" t="s">
        <v>272</v>
      </c>
      <c r="BM301" s="66"/>
    </row>
    <row r="302" spans="1:65" s="57" customFormat="1" ht="11.25">
      <c r="A302" s="55">
        <v>285</v>
      </c>
      <c r="B302" s="57" t="s">
        <v>222</v>
      </c>
      <c r="C302" s="57" t="s">
        <v>511</v>
      </c>
      <c r="N302" s="64"/>
      <c r="O302" s="55">
        <v>35</v>
      </c>
      <c r="P302" s="75">
        <f>P301+(S301-W302/2)*COS(T302*PI()/200)</f>
        <v>7685805.69490057</v>
      </c>
      <c r="Q302" s="75">
        <f>Q301+(S301-W302/2)*SIN(T302*PI()/200)</f>
        <v>590705.9761741266</v>
      </c>
      <c r="R302" s="76">
        <v>35</v>
      </c>
      <c r="S302" s="75">
        <f>SQRT((P303-P301)^2+(Q303-Q301)^2)</f>
        <v>243.36055555492712</v>
      </c>
      <c r="T302" s="77">
        <f>IF(ATAN2((P303-P301),(Q303-Q301))&lt;0,ATAN2((P303-P301),(Q303-Q301))+2*PI(),ATAN2((P303-P301),(Q303-Q301)))*200/PI()</f>
        <v>15.697340005365339</v>
      </c>
      <c r="U302" s="75"/>
      <c r="V302" s="75"/>
      <c r="W302" s="75">
        <f>(S301+S303)-S302</f>
        <v>0.03944444507288836</v>
      </c>
      <c r="AA302" s="64"/>
      <c r="AI302" s="64"/>
      <c r="AR302" s="57" t="s">
        <v>127</v>
      </c>
      <c r="AT302" s="66">
        <v>1963</v>
      </c>
      <c r="BM302" s="66" t="s">
        <v>225</v>
      </c>
    </row>
    <row r="303" spans="1:65" s="57" customFormat="1" ht="11.25">
      <c r="A303" s="55">
        <v>286</v>
      </c>
      <c r="B303" s="57" t="s">
        <v>154</v>
      </c>
      <c r="C303" s="57" t="s">
        <v>512</v>
      </c>
      <c r="L303" s="57" t="s">
        <v>126</v>
      </c>
      <c r="M303" s="64"/>
      <c r="N303" s="64"/>
      <c r="O303" s="55">
        <v>35</v>
      </c>
      <c r="P303" s="64">
        <v>7685907.5</v>
      </c>
      <c r="Q303" s="64">
        <v>590731.6</v>
      </c>
      <c r="R303" s="55">
        <v>35</v>
      </c>
      <c r="S303" s="57">
        <v>105</v>
      </c>
      <c r="AI303" s="64">
        <v>63.4</v>
      </c>
      <c r="AR303" s="57" t="s">
        <v>127</v>
      </c>
      <c r="AT303" s="66">
        <v>1947</v>
      </c>
      <c r="AZ303" s="57" t="s">
        <v>475</v>
      </c>
      <c r="BD303" s="57" t="s">
        <v>42</v>
      </c>
      <c r="BM303" s="66"/>
    </row>
    <row r="304" spans="1:65" s="72" customFormat="1" ht="11.25">
      <c r="A304" s="55">
        <v>287</v>
      </c>
      <c r="B304" s="72" t="s">
        <v>154</v>
      </c>
      <c r="C304" s="72" t="s">
        <v>514</v>
      </c>
      <c r="L304" s="72" t="s">
        <v>126</v>
      </c>
      <c r="M304" s="73"/>
      <c r="N304" s="73"/>
      <c r="O304" s="55">
        <v>35</v>
      </c>
      <c r="P304" s="73">
        <v>7685741.2</v>
      </c>
      <c r="Q304" s="73">
        <v>589962.8</v>
      </c>
      <c r="R304" s="55">
        <v>35</v>
      </c>
      <c r="S304" s="72">
        <v>589.2</v>
      </c>
      <c r="X304" s="57"/>
      <c r="AI304" s="73">
        <v>51.3</v>
      </c>
      <c r="AR304" s="72" t="s">
        <v>515</v>
      </c>
      <c r="AT304" s="74">
        <v>1947</v>
      </c>
      <c r="AZ304" s="72" t="s">
        <v>516</v>
      </c>
      <c r="BC304" s="72" t="s">
        <v>471</v>
      </c>
      <c r="BD304" s="72" t="s">
        <v>272</v>
      </c>
      <c r="BM304" s="74"/>
    </row>
    <row r="305" spans="1:65" s="72" customFormat="1" ht="11.25">
      <c r="A305" s="55">
        <v>288</v>
      </c>
      <c r="B305" s="72" t="s">
        <v>222</v>
      </c>
      <c r="C305" s="72" t="s">
        <v>517</v>
      </c>
      <c r="N305" s="73"/>
      <c r="O305" s="55">
        <v>35</v>
      </c>
      <c r="P305" s="75">
        <f>P304+(S304-W305/2)*COS(T305*PI()/200)</f>
        <v>7686098.99874489</v>
      </c>
      <c r="Q305" s="75">
        <f>Q304+(S304-W305/2)*SIN(T305*PI()/200)</f>
        <v>590430.9027895582</v>
      </c>
      <c r="R305" s="76">
        <v>35</v>
      </c>
      <c r="S305" s="75">
        <f>SQRT((P306-P304)^2+(Q306-Q304)^2)</f>
        <v>769.172035372857</v>
      </c>
      <c r="T305" s="77">
        <f>IF(ATAN2((P306-P304),(Q306-Q304))&lt;0,ATAN2((P306-P304),(Q306-Q304))+2*PI(),ATAN2((P306-P304),(Q306-Q304)))*200/PI()</f>
        <v>58.452415425935236</v>
      </c>
      <c r="U305" s="75"/>
      <c r="V305" s="75"/>
      <c r="W305" s="75">
        <f>(S304+S306)-S305</f>
        <v>0.027964627143092002</v>
      </c>
      <c r="X305" s="57">
        <v>670</v>
      </c>
      <c r="Y305" s="65">
        <f>SUM($X$18:X305)</f>
        <v>39463.100000000006</v>
      </c>
      <c r="AA305" s="73"/>
      <c r="AI305" s="73"/>
      <c r="AR305" s="72" t="s">
        <v>515</v>
      </c>
      <c r="AT305" s="74">
        <v>1947</v>
      </c>
      <c r="BM305" s="74" t="s">
        <v>225</v>
      </c>
    </row>
    <row r="306" spans="1:65" s="72" customFormat="1" ht="11.25">
      <c r="A306" s="55">
        <v>289</v>
      </c>
      <c r="B306" s="72" t="s">
        <v>154</v>
      </c>
      <c r="C306" s="72" t="s">
        <v>518</v>
      </c>
      <c r="L306" s="72" t="s">
        <v>126</v>
      </c>
      <c r="M306" s="73"/>
      <c r="N306" s="73"/>
      <c r="O306" s="55">
        <v>35</v>
      </c>
      <c r="P306" s="73">
        <v>7686208.3</v>
      </c>
      <c r="Q306" s="73">
        <v>590573.9</v>
      </c>
      <c r="R306" s="55">
        <v>35</v>
      </c>
      <c r="S306" s="72">
        <v>180</v>
      </c>
      <c r="X306" s="57"/>
      <c r="AI306" s="73">
        <v>70.6</v>
      </c>
      <c r="AR306" s="72" t="s">
        <v>515</v>
      </c>
      <c r="AT306" s="74">
        <v>1947</v>
      </c>
      <c r="AZ306" s="72" t="s">
        <v>475</v>
      </c>
      <c r="BD306" s="72" t="s">
        <v>42</v>
      </c>
      <c r="BM306" s="74"/>
    </row>
    <row r="307" spans="1:65" s="57" customFormat="1" ht="11.25">
      <c r="A307" s="55">
        <v>290</v>
      </c>
      <c r="B307" s="57" t="s">
        <v>154</v>
      </c>
      <c r="C307" s="57" t="s">
        <v>519</v>
      </c>
      <c r="L307" s="57" t="s">
        <v>126</v>
      </c>
      <c r="M307" s="64"/>
      <c r="N307" s="64"/>
      <c r="O307" s="55">
        <v>35</v>
      </c>
      <c r="P307" s="64">
        <v>7685725.7</v>
      </c>
      <c r="Q307" s="64">
        <v>589969.6</v>
      </c>
      <c r="R307" s="55">
        <v>35</v>
      </c>
      <c r="S307" s="57">
        <v>596.2</v>
      </c>
      <c r="AI307" s="64">
        <v>53.3</v>
      </c>
      <c r="AN307" s="57" t="s">
        <v>477</v>
      </c>
      <c r="AP307" s="57" t="s">
        <v>478</v>
      </c>
      <c r="AR307" s="57" t="s">
        <v>515</v>
      </c>
      <c r="AT307" s="66">
        <v>1963</v>
      </c>
      <c r="AZ307" s="57" t="s">
        <v>516</v>
      </c>
      <c r="BC307" s="57" t="s">
        <v>471</v>
      </c>
      <c r="BD307" s="57" t="s">
        <v>272</v>
      </c>
      <c r="BM307" s="66"/>
    </row>
    <row r="308" spans="1:65" s="57" customFormat="1" ht="11.25">
      <c r="A308" s="55">
        <v>291</v>
      </c>
      <c r="B308" s="57" t="s">
        <v>222</v>
      </c>
      <c r="C308" s="57" t="s">
        <v>517</v>
      </c>
      <c r="N308" s="64"/>
      <c r="O308" s="55">
        <v>35</v>
      </c>
      <c r="P308" s="75">
        <f>P307+(S307-W308/2)*COS(T308*PI()/200)</f>
        <v>7686097.734813351</v>
      </c>
      <c r="Q308" s="75">
        <f>Q307+(S307-W308/2)*SIN(T308*PI()/200)</f>
        <v>590435.4529583671</v>
      </c>
      <c r="R308" s="76">
        <v>35</v>
      </c>
      <c r="S308" s="75">
        <f>SQRT((P309-P307)^2+(Q309-Q307)^2)</f>
        <v>773.3571296624198</v>
      </c>
      <c r="T308" s="77">
        <f>IF(ATAN2((P309-P307),(Q309-Q307))&lt;0,ATAN2((P309-P307),(Q309-Q307))+2*PI(),ATAN2((P309-P307),(Q309-Q307)))*200/PI()</f>
        <v>57.098652980099615</v>
      </c>
      <c r="U308" s="75"/>
      <c r="V308" s="75"/>
      <c r="W308" s="75">
        <f>(S307+S309)-S308</f>
        <v>0.04287033758032521</v>
      </c>
      <c r="AA308" s="64"/>
      <c r="AI308" s="64"/>
      <c r="AR308" s="57" t="s">
        <v>515</v>
      </c>
      <c r="AT308" s="66">
        <v>1963</v>
      </c>
      <c r="BM308" s="66" t="s">
        <v>225</v>
      </c>
    </row>
    <row r="309" spans="1:65" s="57" customFormat="1" ht="11.25">
      <c r="A309" s="55">
        <v>292</v>
      </c>
      <c r="B309" s="57" t="s">
        <v>154</v>
      </c>
      <c r="C309" s="57" t="s">
        <v>518</v>
      </c>
      <c r="L309" s="57" t="s">
        <v>126</v>
      </c>
      <c r="M309" s="64"/>
      <c r="N309" s="64"/>
      <c r="O309" s="55">
        <v>35</v>
      </c>
      <c r="P309" s="64">
        <v>7686208.3</v>
      </c>
      <c r="Q309" s="64">
        <v>590573.9</v>
      </c>
      <c r="R309" s="55">
        <v>35</v>
      </c>
      <c r="S309" s="57">
        <v>177.2</v>
      </c>
      <c r="AI309" s="64">
        <v>70.6</v>
      </c>
      <c r="AR309" s="57" t="s">
        <v>515</v>
      </c>
      <c r="AT309" s="66">
        <v>1947</v>
      </c>
      <c r="AZ309" s="57" t="s">
        <v>475</v>
      </c>
      <c r="BD309" s="57" t="s">
        <v>42</v>
      </c>
      <c r="BM309" s="66"/>
    </row>
    <row r="310" spans="1:65" s="72" customFormat="1" ht="11.25">
      <c r="A310" s="55">
        <v>293</v>
      </c>
      <c r="B310" s="72" t="s">
        <v>154</v>
      </c>
      <c r="C310" s="72" t="s">
        <v>520</v>
      </c>
      <c r="L310" s="57" t="s">
        <v>126</v>
      </c>
      <c r="N310" s="73"/>
      <c r="O310" s="55">
        <v>35</v>
      </c>
      <c r="P310" s="73">
        <v>7686414.8</v>
      </c>
      <c r="Q310" s="73">
        <v>589386.6</v>
      </c>
      <c r="R310" s="55">
        <v>35</v>
      </c>
      <c r="S310" s="72">
        <v>846.8</v>
      </c>
      <c r="X310" s="57"/>
      <c r="AI310" s="73">
        <v>54.8</v>
      </c>
      <c r="AR310" s="57" t="s">
        <v>515</v>
      </c>
      <c r="AT310" s="74">
        <v>1947</v>
      </c>
      <c r="AZ310" s="72" t="s">
        <v>521</v>
      </c>
      <c r="BF310" s="72" t="s">
        <v>522</v>
      </c>
      <c r="BM310" s="74"/>
    </row>
    <row r="311" spans="1:65" s="72" customFormat="1" ht="11.25">
      <c r="A311" s="55">
        <v>294</v>
      </c>
      <c r="B311" s="72" t="s">
        <v>222</v>
      </c>
      <c r="C311" s="72" t="s">
        <v>523</v>
      </c>
      <c r="N311" s="73"/>
      <c r="O311" s="55">
        <v>35</v>
      </c>
      <c r="P311" s="75">
        <f>P310+(S310-W311/2)*COS(T311*PI()/200)</f>
        <v>7686722.570673244</v>
      </c>
      <c r="Q311" s="75">
        <f>Q310+(S310-W311/2)*SIN(T311*PI()/200)</f>
        <v>590175.5063057637</v>
      </c>
      <c r="R311" s="76">
        <v>35</v>
      </c>
      <c r="S311" s="75">
        <f>SQRT((P312-P310)^2+(Q312-Q310)^2)</f>
        <v>1149.8303570529267</v>
      </c>
      <c r="T311" s="77">
        <f>IF(ATAN2((P312-P310),(Q312-Q310))&lt;0,ATAN2((P312-P310),(Q312-Q310))+2*PI(),ATAN2((P312-P310),(Q312-Q310)))*200/PI()</f>
        <v>76.32009821887084</v>
      </c>
      <c r="U311" s="75"/>
      <c r="V311" s="75"/>
      <c r="W311" s="75">
        <f>(S310+S312)-S311</f>
        <v>-0.030357052926774486</v>
      </c>
      <c r="X311" s="57">
        <v>840</v>
      </c>
      <c r="Y311" s="65">
        <f>SUM($X$18:X311)</f>
        <v>40303.100000000006</v>
      </c>
      <c r="AA311" s="73"/>
      <c r="AI311" s="73"/>
      <c r="AR311" s="72" t="s">
        <v>515</v>
      </c>
      <c r="AT311" s="74">
        <v>1947</v>
      </c>
      <c r="BM311" s="74" t="s">
        <v>225</v>
      </c>
    </row>
    <row r="312" spans="1:65" s="72" customFormat="1" ht="11.25">
      <c r="A312" s="55">
        <v>295</v>
      </c>
      <c r="B312" s="72" t="s">
        <v>154</v>
      </c>
      <c r="C312" s="72" t="s">
        <v>524</v>
      </c>
      <c r="L312" s="72" t="s">
        <v>126</v>
      </c>
      <c r="M312" s="73"/>
      <c r="N312" s="73"/>
      <c r="O312" s="55">
        <v>35</v>
      </c>
      <c r="P312" s="73">
        <v>7686832.7</v>
      </c>
      <c r="Q312" s="73">
        <v>590457.8</v>
      </c>
      <c r="R312" s="55">
        <v>35</v>
      </c>
      <c r="S312" s="72">
        <v>303</v>
      </c>
      <c r="X312" s="57"/>
      <c r="AI312" s="73">
        <v>94</v>
      </c>
      <c r="AR312" s="72" t="s">
        <v>515</v>
      </c>
      <c r="AT312" s="74">
        <v>1947</v>
      </c>
      <c r="AZ312" s="72" t="s">
        <v>525</v>
      </c>
      <c r="BD312" s="72" t="s">
        <v>42</v>
      </c>
      <c r="BM312" s="74"/>
    </row>
    <row r="313" spans="1:65" s="57" customFormat="1" ht="11.25">
      <c r="A313" s="55">
        <v>296</v>
      </c>
      <c r="B313" s="57" t="s">
        <v>154</v>
      </c>
      <c r="C313" s="57" t="s">
        <v>526</v>
      </c>
      <c r="L313" s="57" t="s">
        <v>126</v>
      </c>
      <c r="M313" s="64"/>
      <c r="N313" s="64"/>
      <c r="O313" s="55">
        <v>35</v>
      </c>
      <c r="P313" s="64">
        <v>7686403.674</v>
      </c>
      <c r="Q313" s="64">
        <v>589387.6</v>
      </c>
      <c r="R313" s="55">
        <v>35</v>
      </c>
      <c r="S313" s="57">
        <v>850.1</v>
      </c>
      <c r="AI313" s="64">
        <v>54.2</v>
      </c>
      <c r="AP313" s="57" t="s">
        <v>527</v>
      </c>
      <c r="AR313" s="57" t="s">
        <v>515</v>
      </c>
      <c r="AT313" s="66">
        <v>2000</v>
      </c>
      <c r="AZ313" s="57" t="s">
        <v>528</v>
      </c>
      <c r="BC313" s="57" t="s">
        <v>471</v>
      </c>
      <c r="BD313" s="57" t="s">
        <v>272</v>
      </c>
      <c r="BF313" s="57" t="s">
        <v>529</v>
      </c>
      <c r="BM313" s="66"/>
    </row>
    <row r="314" spans="1:65" s="57" customFormat="1" ht="11.25">
      <c r="A314" s="55">
        <v>297</v>
      </c>
      <c r="B314" s="57" t="s">
        <v>222</v>
      </c>
      <c r="C314" s="57" t="s">
        <v>523</v>
      </c>
      <c r="N314" s="64"/>
      <c r="O314" s="55">
        <v>35</v>
      </c>
      <c r="P314" s="75">
        <f>P313+(S313-W314/2)*COS(T314*PI()/200)</f>
        <v>7686719.974373318</v>
      </c>
      <c r="Q314" s="75">
        <f>Q313+(S313-W314/2)*SIN(T314*PI()/200)</f>
        <v>590176.6073317826</v>
      </c>
      <c r="R314" s="76">
        <v>35</v>
      </c>
      <c r="S314" s="75">
        <f>SQRT((P315-P313)^2+(Q315-Q313)^2)</f>
        <v>1152.9923454544744</v>
      </c>
      <c r="T314" s="77">
        <f>IF(ATAN2((P315-P313),(Q315-Q313))&lt;0,ATAN2((P315-P313),(Q315-Q313))+2*PI(),ATAN2((P315-P313),(Q315-Q313)))*200/PI()</f>
        <v>75.72771456918962</v>
      </c>
      <c r="U314" s="75"/>
      <c r="V314" s="75"/>
      <c r="W314" s="75">
        <f>(S313+S315)-S314</f>
        <v>0.10765454552552</v>
      </c>
      <c r="AA314" s="64"/>
      <c r="AI314" s="64"/>
      <c r="AP314" s="57" t="s">
        <v>530</v>
      </c>
      <c r="AR314" s="57" t="s">
        <v>515</v>
      </c>
      <c r="AT314" s="66">
        <v>1947</v>
      </c>
      <c r="BM314" s="66" t="s">
        <v>225</v>
      </c>
    </row>
    <row r="315" spans="1:65" s="57" customFormat="1" ht="11.25">
      <c r="A315" s="55">
        <v>298</v>
      </c>
      <c r="B315" s="57" t="s">
        <v>154</v>
      </c>
      <c r="C315" s="57" t="s">
        <v>524</v>
      </c>
      <c r="L315" s="57" t="s">
        <v>126</v>
      </c>
      <c r="M315" s="64"/>
      <c r="N315" s="64"/>
      <c r="O315" s="55">
        <v>35</v>
      </c>
      <c r="P315" s="64">
        <v>7686832.7</v>
      </c>
      <c r="Q315" s="64">
        <v>590457.8</v>
      </c>
      <c r="R315" s="55">
        <v>35</v>
      </c>
      <c r="S315" s="57">
        <v>303</v>
      </c>
      <c r="AI315" s="64">
        <v>94</v>
      </c>
      <c r="AR315" s="57" t="s">
        <v>515</v>
      </c>
      <c r="AT315" s="66">
        <v>1947</v>
      </c>
      <c r="AZ315" s="57" t="s">
        <v>525</v>
      </c>
      <c r="BD315" s="57" t="s">
        <v>42</v>
      </c>
      <c r="BM315" s="66"/>
    </row>
    <row r="316" spans="1:65" s="72" customFormat="1" ht="11.25">
      <c r="A316" s="55">
        <v>299</v>
      </c>
      <c r="B316" s="72" t="s">
        <v>154</v>
      </c>
      <c r="C316" s="72" t="s">
        <v>531</v>
      </c>
      <c r="L316" s="57" t="s">
        <v>126</v>
      </c>
      <c r="N316" s="73"/>
      <c r="O316" s="55">
        <v>35</v>
      </c>
      <c r="P316" s="73">
        <v>7687366.6</v>
      </c>
      <c r="Q316" s="73">
        <v>589288.3</v>
      </c>
      <c r="R316" s="55">
        <v>35</v>
      </c>
      <c r="S316" s="72">
        <v>785.4</v>
      </c>
      <c r="X316" s="57"/>
      <c r="AI316" s="73">
        <v>51.9</v>
      </c>
      <c r="AR316" s="57" t="s">
        <v>515</v>
      </c>
      <c r="AT316" s="74">
        <v>1947</v>
      </c>
      <c r="BM316" s="74"/>
    </row>
    <row r="317" spans="1:65" s="72" customFormat="1" ht="11.25">
      <c r="A317" s="55">
        <v>300</v>
      </c>
      <c r="B317" s="72" t="s">
        <v>222</v>
      </c>
      <c r="C317" s="72" t="s">
        <v>532</v>
      </c>
      <c r="N317" s="73"/>
      <c r="O317" s="55">
        <v>35</v>
      </c>
      <c r="P317" s="75">
        <f>P316+(S316-W317/2)*COS(T317*PI()/200)</f>
        <v>7687531.754535401</v>
      </c>
      <c r="Q317" s="75">
        <f>Q316+(S316-W317/2)*SIN(T317*PI()/200)</f>
        <v>590056.1226036724</v>
      </c>
      <c r="R317" s="76">
        <v>35</v>
      </c>
      <c r="S317" s="75">
        <f>SQRT((P318-P316)^2+(Q318-Q316)^2)</f>
        <v>1237.3674191605273</v>
      </c>
      <c r="T317" s="77">
        <f>IF(ATAN2((P318-P316),(Q318-Q316))&lt;0,ATAN2((P318-P316),(Q318-Q316))+2*PI(),ATAN2((P318-P316),(Q318-Q316)))*200/PI()</f>
        <v>86.51215155937118</v>
      </c>
      <c r="U317" s="75"/>
      <c r="V317" s="75"/>
      <c r="W317" s="75">
        <f>(S316+S318)-S317</f>
        <v>0.03258083947275736</v>
      </c>
      <c r="X317" s="57">
        <v>860</v>
      </c>
      <c r="Y317" s="65">
        <f>SUM($X$18:X317)</f>
        <v>41163.100000000006</v>
      </c>
      <c r="AA317" s="73"/>
      <c r="AI317" s="73"/>
      <c r="AR317" s="72" t="s">
        <v>515</v>
      </c>
      <c r="AT317" s="74">
        <v>1947</v>
      </c>
      <c r="BM317" s="74" t="s">
        <v>225</v>
      </c>
    </row>
    <row r="318" spans="1:65" s="72" customFormat="1" ht="11.25">
      <c r="A318" s="55">
        <v>301</v>
      </c>
      <c r="B318" s="72" t="s">
        <v>154</v>
      </c>
      <c r="C318" s="72" t="s">
        <v>533</v>
      </c>
      <c r="L318" s="72" t="s">
        <v>126</v>
      </c>
      <c r="M318" s="73"/>
      <c r="N318" s="73"/>
      <c r="O318" s="55">
        <v>35</v>
      </c>
      <c r="P318" s="73">
        <v>7687626.8</v>
      </c>
      <c r="Q318" s="73">
        <v>590498</v>
      </c>
      <c r="R318" s="55">
        <v>35</v>
      </c>
      <c r="S318" s="72">
        <v>452</v>
      </c>
      <c r="X318" s="57"/>
      <c r="AI318" s="73">
        <v>59.5</v>
      </c>
      <c r="AR318" s="72" t="s">
        <v>515</v>
      </c>
      <c r="AT318" s="74">
        <v>1947</v>
      </c>
      <c r="AZ318" s="72" t="s">
        <v>525</v>
      </c>
      <c r="BD318" s="72" t="s">
        <v>42</v>
      </c>
      <c r="BM318" s="74"/>
    </row>
    <row r="319" spans="1:65" s="72" customFormat="1" ht="11.25">
      <c r="A319" s="55">
        <v>302</v>
      </c>
      <c r="B319" s="72" t="s">
        <v>154</v>
      </c>
      <c r="C319" s="72" t="s">
        <v>531</v>
      </c>
      <c r="L319" s="57" t="s">
        <v>126</v>
      </c>
      <c r="N319" s="73"/>
      <c r="O319" s="55">
        <v>35</v>
      </c>
      <c r="P319" s="73">
        <v>7687362.3</v>
      </c>
      <c r="Q319" s="73">
        <v>589268.3</v>
      </c>
      <c r="R319" s="55">
        <v>35</v>
      </c>
      <c r="S319" s="72">
        <v>805.9</v>
      </c>
      <c r="X319" s="57"/>
      <c r="AI319" s="73">
        <v>52.5</v>
      </c>
      <c r="AN319" s="57" t="s">
        <v>477</v>
      </c>
      <c r="AO319" s="57"/>
      <c r="AP319" s="57" t="s">
        <v>486</v>
      </c>
      <c r="AR319" s="57" t="s">
        <v>515</v>
      </c>
      <c r="AT319" s="74">
        <v>1963</v>
      </c>
      <c r="BM319" s="74"/>
    </row>
    <row r="320" spans="1:65" s="72" customFormat="1" ht="11.25">
      <c r="A320" s="55">
        <v>303</v>
      </c>
      <c r="B320" s="72" t="s">
        <v>222</v>
      </c>
      <c r="C320" s="72" t="s">
        <v>532</v>
      </c>
      <c r="N320" s="73"/>
      <c r="O320" s="55">
        <v>35</v>
      </c>
      <c r="P320" s="75">
        <f>P319+(S319-W320/2)*COS(T320*PI()/200)</f>
        <v>7687531.7702178955</v>
      </c>
      <c r="Q320" s="75">
        <f>Q319+(S319-W320/2)*SIN(T320*PI()/200)</f>
        <v>590056.192351405</v>
      </c>
      <c r="R320" s="76">
        <v>35</v>
      </c>
      <c r="S320" s="75">
        <f>SQRT((P321-P319)^2+(Q321-Q319)^2)</f>
        <v>1257.8244472102956</v>
      </c>
      <c r="T320" s="77">
        <f>IF(ATAN2((P321-P319),(Q321-Q319))&lt;0,ATAN2((P321-P319),(Q321-Q319))+2*PI(),ATAN2((P321-P319),(Q321-Q319)))*200/PI()</f>
        <v>86.51224522859917</v>
      </c>
      <c r="U320" s="75"/>
      <c r="V320" s="75"/>
      <c r="W320" s="75">
        <f>(S319+S321)-S320</f>
        <v>-0.024447210295647892</v>
      </c>
      <c r="X320" s="57"/>
      <c r="AA320" s="73"/>
      <c r="AI320" s="73"/>
      <c r="AR320" s="72" t="s">
        <v>515</v>
      </c>
      <c r="AT320" s="74">
        <v>1947</v>
      </c>
      <c r="BM320" s="74" t="s">
        <v>225</v>
      </c>
    </row>
    <row r="321" spans="1:65" s="72" customFormat="1" ht="11.25">
      <c r="A321" s="55">
        <v>304</v>
      </c>
      <c r="B321" s="72" t="s">
        <v>154</v>
      </c>
      <c r="C321" s="72" t="s">
        <v>533</v>
      </c>
      <c r="L321" s="72" t="s">
        <v>126</v>
      </c>
      <c r="M321" s="73"/>
      <c r="N321" s="73"/>
      <c r="O321" s="55">
        <v>35</v>
      </c>
      <c r="P321" s="73">
        <v>7687626.8</v>
      </c>
      <c r="Q321" s="73">
        <v>590498</v>
      </c>
      <c r="R321" s="55">
        <v>35</v>
      </c>
      <c r="S321" s="72">
        <v>451.9</v>
      </c>
      <c r="X321" s="57"/>
      <c r="AI321" s="73">
        <v>59.5</v>
      </c>
      <c r="AR321" s="72" t="s">
        <v>515</v>
      </c>
      <c r="AT321" s="74">
        <v>1947</v>
      </c>
      <c r="AZ321" s="72" t="s">
        <v>525</v>
      </c>
      <c r="BD321" s="72" t="s">
        <v>42</v>
      </c>
      <c r="BM321" s="74"/>
    </row>
    <row r="322" spans="1:65" s="57" customFormat="1" ht="11.25">
      <c r="A322" s="55">
        <v>305</v>
      </c>
      <c r="B322" s="57" t="s">
        <v>154</v>
      </c>
      <c r="C322" s="57" t="s">
        <v>534</v>
      </c>
      <c r="M322" s="64"/>
      <c r="N322" s="64"/>
      <c r="O322" s="55">
        <v>35</v>
      </c>
      <c r="P322" s="64">
        <v>7687362.3</v>
      </c>
      <c r="Q322" s="64">
        <v>589285</v>
      </c>
      <c r="R322" s="55">
        <v>35</v>
      </c>
      <c r="S322" s="57">
        <v>789.6</v>
      </c>
      <c r="AI322" s="64"/>
      <c r="AR322" s="57" t="s">
        <v>515</v>
      </c>
      <c r="AT322" s="66">
        <v>1984</v>
      </c>
      <c r="AZ322" s="57" t="s">
        <v>535</v>
      </c>
      <c r="BC322" s="57" t="s">
        <v>471</v>
      </c>
      <c r="BD322" s="57" t="s">
        <v>272</v>
      </c>
      <c r="BF322" s="57" t="s">
        <v>490</v>
      </c>
      <c r="BM322" s="66"/>
    </row>
    <row r="323" spans="1:65" s="57" customFormat="1" ht="11.25">
      <c r="A323" s="55">
        <v>306</v>
      </c>
      <c r="B323" s="57" t="s">
        <v>222</v>
      </c>
      <c r="C323" s="57" t="s">
        <v>532</v>
      </c>
      <c r="N323" s="64"/>
      <c r="O323" s="55">
        <v>35</v>
      </c>
      <c r="P323" s="75">
        <f>P322+(S322-W323/2)*COS(T323*PI()/200)</f>
        <v>7687530.523196605</v>
      </c>
      <c r="Q323" s="75">
        <f>Q322+(S322-W323/2)*SIN(T323*PI()/200)</f>
        <v>590056.4734876457</v>
      </c>
      <c r="R323" s="76">
        <v>35</v>
      </c>
      <c r="S323" s="75">
        <f>SQRT((P324-P322)^2+(Q324-Q322)^2)</f>
        <v>1241.5028191671577</v>
      </c>
      <c r="T323" s="77">
        <f>IF(ATAN2((P324-P322),(Q324-Q322))&lt;0,ATAN2((P324-P322),(Q324-Q322))+2*PI(),ATAN2((P324-P322),(Q324-Q322)))*200/PI()</f>
        <v>86.33216953008406</v>
      </c>
      <c r="U323" s="75"/>
      <c r="V323" s="75"/>
      <c r="W323" s="75">
        <f>(S322+S324)-S323</f>
        <v>-0.0028191671576678345</v>
      </c>
      <c r="AA323" s="64"/>
      <c r="AI323" s="64"/>
      <c r="AR323" s="57" t="s">
        <v>515</v>
      </c>
      <c r="AT323" s="66">
        <v>1947</v>
      </c>
      <c r="BM323" s="66" t="s">
        <v>225</v>
      </c>
    </row>
    <row r="324" spans="1:65" s="57" customFormat="1" ht="11.25">
      <c r="A324" s="55">
        <v>307</v>
      </c>
      <c r="B324" s="57" t="s">
        <v>154</v>
      </c>
      <c r="C324" s="57" t="s">
        <v>533</v>
      </c>
      <c r="L324" s="57" t="s">
        <v>126</v>
      </c>
      <c r="M324" s="64"/>
      <c r="N324" s="64"/>
      <c r="O324" s="55">
        <v>35</v>
      </c>
      <c r="P324" s="64">
        <v>7687626.8</v>
      </c>
      <c r="Q324" s="64">
        <v>590498</v>
      </c>
      <c r="R324" s="55">
        <v>35</v>
      </c>
      <c r="S324" s="57">
        <v>451.9</v>
      </c>
      <c r="AI324" s="64">
        <v>59.5</v>
      </c>
      <c r="AR324" s="57" t="s">
        <v>515</v>
      </c>
      <c r="AT324" s="66">
        <v>1947</v>
      </c>
      <c r="AZ324" s="57" t="s">
        <v>525</v>
      </c>
      <c r="BD324" s="57" t="s">
        <v>42</v>
      </c>
      <c r="BM324" s="66"/>
    </row>
    <row r="325" spans="1:65" s="72" customFormat="1" ht="11.25">
      <c r="A325" s="55">
        <v>308</v>
      </c>
      <c r="B325" s="72" t="s">
        <v>154</v>
      </c>
      <c r="C325" s="72" t="s">
        <v>536</v>
      </c>
      <c r="L325" s="72" t="s">
        <v>126</v>
      </c>
      <c r="M325" s="73"/>
      <c r="N325" s="73"/>
      <c r="O325" s="55">
        <v>35</v>
      </c>
      <c r="P325" s="73">
        <v>7688297</v>
      </c>
      <c r="Q325" s="73">
        <v>589250.7</v>
      </c>
      <c r="R325" s="55">
        <v>35</v>
      </c>
      <c r="S325" s="72">
        <v>725</v>
      </c>
      <c r="X325" s="57"/>
      <c r="AI325" s="73">
        <v>52.2</v>
      </c>
      <c r="AR325" s="72" t="s">
        <v>515</v>
      </c>
      <c r="AT325" s="74">
        <v>1947</v>
      </c>
      <c r="AZ325" s="72" t="s">
        <v>537</v>
      </c>
      <c r="BC325" s="72" t="s">
        <v>471</v>
      </c>
      <c r="BD325" s="72" t="s">
        <v>272</v>
      </c>
      <c r="BM325" s="74"/>
    </row>
    <row r="326" spans="1:65" s="72" customFormat="1" ht="11.25">
      <c r="A326" s="55">
        <v>309</v>
      </c>
      <c r="B326" s="72" t="s">
        <v>222</v>
      </c>
      <c r="C326" s="72" t="s">
        <v>538</v>
      </c>
      <c r="N326" s="73"/>
      <c r="O326" s="55">
        <v>35</v>
      </c>
      <c r="P326" s="75">
        <f>P325+(S325-W326/2)*COS(T326*PI()/200)</f>
        <v>7688395.412515764</v>
      </c>
      <c r="Q326" s="75">
        <f>Q325+(S325-W326/2)*SIN(T326*PI()/200)</f>
        <v>589969.0252443368</v>
      </c>
      <c r="R326" s="76">
        <v>35</v>
      </c>
      <c r="S326" s="75">
        <f>SQRT((P327-P325)^2+(Q327-Q325)^2)</f>
        <v>926.0705912618362</v>
      </c>
      <c r="T326" s="77">
        <f>IF(ATAN2((P327-P325),(Q327-Q325))&lt;0,ATAN2((P327-P325),(Q327-Q325))+2*PI(),ATAN2((P327-P325),(Q327-Q325)))*200/PI()</f>
        <v>91.33209828619712</v>
      </c>
      <c r="U326" s="75"/>
      <c r="V326" s="75"/>
      <c r="W326" s="75">
        <f>(S325+S327)-S326</f>
        <v>-0.07059126183617082</v>
      </c>
      <c r="X326" s="57">
        <v>705</v>
      </c>
      <c r="Y326" s="65">
        <f>SUM($X$18:X326)</f>
        <v>41868.100000000006</v>
      </c>
      <c r="AA326" s="73"/>
      <c r="AI326" s="73"/>
      <c r="AR326" s="72" t="s">
        <v>515</v>
      </c>
      <c r="AT326" s="74">
        <v>1947</v>
      </c>
      <c r="BM326" s="74" t="s">
        <v>225</v>
      </c>
    </row>
    <row r="327" spans="1:65" s="72" customFormat="1" ht="11.25">
      <c r="A327" s="55">
        <v>310</v>
      </c>
      <c r="B327" s="72" t="s">
        <v>154</v>
      </c>
      <c r="C327" s="72" t="s">
        <v>539</v>
      </c>
      <c r="L327" s="72" t="s">
        <v>126</v>
      </c>
      <c r="M327" s="73"/>
      <c r="N327" s="73"/>
      <c r="O327" s="55">
        <v>35</v>
      </c>
      <c r="P327" s="73">
        <v>7688422.7</v>
      </c>
      <c r="Q327" s="73">
        <v>590168.2</v>
      </c>
      <c r="R327" s="55">
        <v>35</v>
      </c>
      <c r="S327" s="72">
        <v>201</v>
      </c>
      <c r="X327" s="57"/>
      <c r="AI327" s="73">
        <v>52.3</v>
      </c>
      <c r="AR327" s="72" t="s">
        <v>515</v>
      </c>
      <c r="AT327" s="74">
        <v>1947</v>
      </c>
      <c r="AZ327" s="72" t="s">
        <v>540</v>
      </c>
      <c r="BD327" s="72" t="s">
        <v>42</v>
      </c>
      <c r="BM327" s="74"/>
    </row>
    <row r="328" spans="1:65" s="57" customFormat="1" ht="11.25">
      <c r="A328" s="55">
        <v>311</v>
      </c>
      <c r="B328" s="57" t="s">
        <v>154</v>
      </c>
      <c r="C328" s="57" t="s">
        <v>541</v>
      </c>
      <c r="L328" s="57" t="s">
        <v>126</v>
      </c>
      <c r="M328" s="64"/>
      <c r="N328" s="64"/>
      <c r="O328" s="55">
        <v>35</v>
      </c>
      <c r="P328" s="64">
        <v>7688294.7</v>
      </c>
      <c r="Q328" s="64">
        <v>589234</v>
      </c>
      <c r="R328" s="55">
        <v>35</v>
      </c>
      <c r="S328" s="57">
        <v>741.8</v>
      </c>
      <c r="AI328" s="64">
        <v>53.2</v>
      </c>
      <c r="AN328" s="57" t="s">
        <v>477</v>
      </c>
      <c r="AP328" s="57" t="s">
        <v>486</v>
      </c>
      <c r="AR328" s="57" t="s">
        <v>515</v>
      </c>
      <c r="AT328" s="66">
        <v>1963</v>
      </c>
      <c r="AZ328" s="57" t="s">
        <v>537</v>
      </c>
      <c r="BC328" s="57" t="s">
        <v>471</v>
      </c>
      <c r="BD328" s="57" t="s">
        <v>272</v>
      </c>
      <c r="BM328" s="66"/>
    </row>
    <row r="329" spans="1:65" s="57" customFormat="1" ht="11.25">
      <c r="A329" s="55">
        <v>312</v>
      </c>
      <c r="B329" s="57" t="s">
        <v>222</v>
      </c>
      <c r="C329" s="57" t="s">
        <v>538</v>
      </c>
      <c r="N329" s="64"/>
      <c r="O329" s="55">
        <v>35</v>
      </c>
      <c r="P329" s="75">
        <f>P328+(S328-W329/2)*COS(T329*PI()/200)</f>
        <v>7688395.39357132</v>
      </c>
      <c r="Q329" s="75">
        <f>Q328+(S328-W329/2)*SIN(T329*PI()/200)</f>
        <v>589968.9412024673</v>
      </c>
      <c r="R329" s="76">
        <v>35</v>
      </c>
      <c r="S329" s="75">
        <f>SQRT((P330-P328)^2+(Q330-Q328)^2)</f>
        <v>973.9141902652893</v>
      </c>
      <c r="T329" s="77">
        <f>IF(ATAN2((P330-P328),(Q330-Q328))&lt;0,ATAN2((P330-P328),(Q330-Q328))+2*PI(),ATAN2((P330-P328),(Q330-Q328)))*200/PI()</f>
        <v>91.33170512510682</v>
      </c>
      <c r="U329" s="75"/>
      <c r="V329" s="75"/>
      <c r="W329" s="75">
        <f>(S328+S330)-S329</f>
        <v>-0.01419026528935774</v>
      </c>
      <c r="AA329" s="64"/>
      <c r="AI329" s="64"/>
      <c r="AR329" s="57" t="s">
        <v>515</v>
      </c>
      <c r="AT329" s="66">
        <v>1963</v>
      </c>
      <c r="BM329" s="66" t="s">
        <v>225</v>
      </c>
    </row>
    <row r="330" spans="1:65" s="57" customFormat="1" ht="11.25">
      <c r="A330" s="55">
        <v>313</v>
      </c>
      <c r="B330" s="57" t="s">
        <v>154</v>
      </c>
      <c r="C330" s="57" t="s">
        <v>542</v>
      </c>
      <c r="L330" s="57" t="s">
        <v>126</v>
      </c>
      <c r="M330" s="64"/>
      <c r="N330" s="64"/>
      <c r="O330" s="55">
        <v>35</v>
      </c>
      <c r="P330" s="64">
        <v>7688426.9</v>
      </c>
      <c r="Q330" s="64">
        <v>590198.9</v>
      </c>
      <c r="R330" s="55">
        <v>35</v>
      </c>
      <c r="S330" s="57">
        <v>232.1</v>
      </c>
      <c r="AI330" s="64">
        <v>52.3</v>
      </c>
      <c r="AR330" s="57" t="s">
        <v>515</v>
      </c>
      <c r="AT330" s="66">
        <v>1963</v>
      </c>
      <c r="AZ330" s="57" t="s">
        <v>540</v>
      </c>
      <c r="BD330" s="57" t="s">
        <v>42</v>
      </c>
      <c r="BM330" s="66"/>
    </row>
    <row r="331" spans="1:65" s="72" customFormat="1" ht="11.25">
      <c r="A331" s="55">
        <v>314</v>
      </c>
      <c r="B331" s="72" t="s">
        <v>154</v>
      </c>
      <c r="C331" s="72" t="s">
        <v>543</v>
      </c>
      <c r="L331" s="72" t="s">
        <v>126</v>
      </c>
      <c r="M331" s="73"/>
      <c r="N331" s="73"/>
      <c r="O331" s="55">
        <v>35</v>
      </c>
      <c r="P331" s="73">
        <v>7688991.8</v>
      </c>
      <c r="Q331" s="73">
        <v>589217.4</v>
      </c>
      <c r="R331" s="55">
        <v>35</v>
      </c>
      <c r="S331" s="72">
        <v>754</v>
      </c>
      <c r="X331" s="57"/>
      <c r="AI331" s="73">
        <v>51.8</v>
      </c>
      <c r="AR331" s="72" t="s">
        <v>515</v>
      </c>
      <c r="AT331" s="74">
        <v>1947</v>
      </c>
      <c r="AZ331" s="72" t="s">
        <v>544</v>
      </c>
      <c r="BC331" s="72" t="s">
        <v>471</v>
      </c>
      <c r="BD331" s="72" t="s">
        <v>272</v>
      </c>
      <c r="BM331" s="74"/>
    </row>
    <row r="332" spans="1:65" s="72" customFormat="1" ht="11.25">
      <c r="A332" s="55">
        <v>315</v>
      </c>
      <c r="B332" s="72" t="s">
        <v>222</v>
      </c>
      <c r="C332" s="72" t="s">
        <v>545</v>
      </c>
      <c r="N332" s="73"/>
      <c r="O332" s="55">
        <v>35</v>
      </c>
      <c r="P332" s="75">
        <f>P331+(S331-W332/2)*COS(T332*PI()/200)</f>
        <v>7689092.500573025</v>
      </c>
      <c r="Q332" s="75">
        <f>Q331+(S331-W332/2)*SIN(T332*PI()/200)</f>
        <v>589964.611007723</v>
      </c>
      <c r="R332" s="76">
        <v>35</v>
      </c>
      <c r="S332" s="75">
        <f>SQRT((P333-P331)^2+(Q333-Q331)^2)</f>
        <v>1063.9322205856008</v>
      </c>
      <c r="T332" s="77">
        <f>IF(ATAN2((P333-P331),(Q333-Q331))&lt;0,ATAN2((P333-P331),(Q333-Q331))+2*PI(),ATAN2((P333-P331),(Q333-Q331)))*200/PI()</f>
        <v>91.47174910894125</v>
      </c>
      <c r="U332" s="75"/>
      <c r="V332" s="75"/>
      <c r="W332" s="75">
        <f>(S331+S333)-S332</f>
        <v>0.06777941439918322</v>
      </c>
      <c r="X332" s="57">
        <v>385</v>
      </c>
      <c r="Y332" s="65">
        <f>SUM($X$18:X332)</f>
        <v>42253.100000000006</v>
      </c>
      <c r="Z332" s="57"/>
      <c r="AA332" s="64"/>
      <c r="AI332" s="73"/>
      <c r="AR332" s="72" t="s">
        <v>515</v>
      </c>
      <c r="AT332" s="74">
        <v>1947</v>
      </c>
      <c r="BM332" s="74" t="s">
        <v>225</v>
      </c>
    </row>
    <row r="333" spans="1:65" s="72" customFormat="1" ht="11.25">
      <c r="A333" s="55">
        <v>316</v>
      </c>
      <c r="B333" s="72" t="s">
        <v>154</v>
      </c>
      <c r="C333" s="72" t="s">
        <v>546</v>
      </c>
      <c r="L333" s="72" t="s">
        <v>126</v>
      </c>
      <c r="M333" s="73"/>
      <c r="N333" s="73"/>
      <c r="O333" s="55">
        <v>35</v>
      </c>
      <c r="P333" s="73">
        <v>7689133.9</v>
      </c>
      <c r="Q333" s="73">
        <v>590271.8</v>
      </c>
      <c r="R333" s="55">
        <v>35</v>
      </c>
      <c r="S333" s="72">
        <v>310</v>
      </c>
      <c r="X333" s="57"/>
      <c r="AI333" s="73">
        <v>53</v>
      </c>
      <c r="AR333" s="72" t="s">
        <v>515</v>
      </c>
      <c r="AT333" s="74">
        <v>1947</v>
      </c>
      <c r="BM333" s="74"/>
    </row>
    <row r="334" spans="1:65" s="57" customFormat="1" ht="11.25">
      <c r="A334" s="55">
        <v>317</v>
      </c>
      <c r="B334" s="57" t="s">
        <v>154</v>
      </c>
      <c r="C334" s="57" t="s">
        <v>547</v>
      </c>
      <c r="L334" s="57" t="s">
        <v>126</v>
      </c>
      <c r="M334" s="64"/>
      <c r="N334" s="64"/>
      <c r="O334" s="55">
        <v>35</v>
      </c>
      <c r="P334" s="64">
        <v>7688989.6</v>
      </c>
      <c r="Q334" s="64">
        <v>589201.4</v>
      </c>
      <c r="R334" s="55">
        <v>35</v>
      </c>
      <c r="S334" s="57">
        <v>770.2</v>
      </c>
      <c r="AI334" s="64">
        <v>52.9</v>
      </c>
      <c r="AN334" s="57" t="s">
        <v>477</v>
      </c>
      <c r="AP334" s="57" t="s">
        <v>486</v>
      </c>
      <c r="AR334" s="57" t="s">
        <v>515</v>
      </c>
      <c r="AT334" s="66">
        <v>1963</v>
      </c>
      <c r="AZ334" s="57" t="s">
        <v>544</v>
      </c>
      <c r="BC334" s="57" t="s">
        <v>471</v>
      </c>
      <c r="BD334" s="57" t="s">
        <v>272</v>
      </c>
      <c r="BM334" s="66"/>
    </row>
    <row r="335" spans="1:65" s="57" customFormat="1" ht="11.25">
      <c r="A335" s="55">
        <v>318</v>
      </c>
      <c r="B335" s="57" t="s">
        <v>222</v>
      </c>
      <c r="C335" s="57" t="s">
        <v>545</v>
      </c>
      <c r="N335" s="64"/>
      <c r="O335" s="55">
        <v>35</v>
      </c>
      <c r="P335" s="75">
        <f>P334+(S334-W335/2)*COS(T335*PI()/200)</f>
        <v>7689092.498242557</v>
      </c>
      <c r="Q335" s="75">
        <f>Q334+(S334-W335/2)*SIN(T335*PI()/200)</f>
        <v>589964.686755599</v>
      </c>
      <c r="R335" s="76">
        <v>35</v>
      </c>
      <c r="S335" s="75">
        <f>SQRT((P336-P334)^2+(Q336-Q334)^2)</f>
        <v>1080.0827051667222</v>
      </c>
      <c r="T335" s="77">
        <f>IF(ATAN2((P336-P334),(Q336-Q334))&lt;0,ATAN2((P336-P334),(Q336-Q334))+2*PI(),ATAN2((P336-P334),(Q336-Q334)))*200/PI()</f>
        <v>91.46919628054638</v>
      </c>
      <c r="U335" s="75"/>
      <c r="V335" s="75"/>
      <c r="W335" s="75">
        <f>(S334+S336)-S335</f>
        <v>0.017294833277674115</v>
      </c>
      <c r="AA335" s="64"/>
      <c r="AI335" s="64"/>
      <c r="AR335" s="57" t="s">
        <v>515</v>
      </c>
      <c r="AT335" s="66">
        <v>1963</v>
      </c>
      <c r="BM335" s="66" t="s">
        <v>225</v>
      </c>
    </row>
    <row r="336" spans="1:65" s="57" customFormat="1" ht="11.25">
      <c r="A336" s="55">
        <v>319</v>
      </c>
      <c r="B336" s="57" t="s">
        <v>154</v>
      </c>
      <c r="C336" s="57" t="s">
        <v>546</v>
      </c>
      <c r="L336" s="57" t="s">
        <v>126</v>
      </c>
      <c r="M336" s="64"/>
      <c r="N336" s="64"/>
      <c r="O336" s="55">
        <v>35</v>
      </c>
      <c r="P336" s="64">
        <v>7689133.9</v>
      </c>
      <c r="Q336" s="64">
        <v>590271.8</v>
      </c>
      <c r="R336" s="55">
        <v>35</v>
      </c>
      <c r="S336" s="57">
        <v>309.9</v>
      </c>
      <c r="AI336" s="64">
        <v>53</v>
      </c>
      <c r="AR336" s="57" t="s">
        <v>515</v>
      </c>
      <c r="AT336" s="66">
        <v>1947</v>
      </c>
      <c r="BM336" s="66"/>
    </row>
    <row r="337" spans="1:65" s="72" customFormat="1" ht="11.25">
      <c r="A337" s="55">
        <v>320</v>
      </c>
      <c r="B337" s="72" t="s">
        <v>154</v>
      </c>
      <c r="C337" s="72" t="s">
        <v>548</v>
      </c>
      <c r="L337" s="57" t="s">
        <v>126</v>
      </c>
      <c r="N337" s="73"/>
      <c r="O337" s="55">
        <v>35</v>
      </c>
      <c r="P337" s="73">
        <v>7689572.4</v>
      </c>
      <c r="Q337" s="73">
        <v>589197</v>
      </c>
      <c r="R337" s="55">
        <v>35</v>
      </c>
      <c r="S337" s="72">
        <v>851</v>
      </c>
      <c r="X337" s="57"/>
      <c r="AI337" s="73">
        <v>53</v>
      </c>
      <c r="AR337" s="57" t="s">
        <v>515</v>
      </c>
      <c r="AT337" s="74">
        <v>1947</v>
      </c>
      <c r="BM337" s="74"/>
    </row>
    <row r="338" spans="1:65" s="72" customFormat="1" ht="11.25">
      <c r="A338" s="55">
        <v>321</v>
      </c>
      <c r="B338" s="72" t="s">
        <v>222</v>
      </c>
      <c r="C338" s="72" t="s">
        <v>549</v>
      </c>
      <c r="N338" s="73"/>
      <c r="O338" s="55">
        <v>35</v>
      </c>
      <c r="P338" s="75">
        <f>P337+(S337-W338/2)*COS(T338*PI()/200)</f>
        <v>7689468.501280295</v>
      </c>
      <c r="Q338" s="75">
        <f>Q337+(S337-W338/2)*SIN(T338*PI()/200)</f>
        <v>590041.6777897041</v>
      </c>
      <c r="R338" s="76">
        <v>35</v>
      </c>
      <c r="S338" s="75">
        <f>SQRT((P339-P337)^2+(Q339-Q337)^2)</f>
        <v>1041.087556356447</v>
      </c>
      <c r="T338" s="77">
        <f>IF(ATAN2((P339-P337),(Q339-Q337))&lt;0,ATAN2((P339-P337),(Q339-Q337))+2*PI(),ATAN2((P339-P337),(Q339-Q337)))*200/PI()</f>
        <v>107.79153784086456</v>
      </c>
      <c r="U338" s="75"/>
      <c r="V338" s="75"/>
      <c r="W338" s="75">
        <f>(S337+S339)-S338</f>
        <v>-0.08755635644706672</v>
      </c>
      <c r="X338" s="57">
        <v>465</v>
      </c>
      <c r="Y338" s="65">
        <f>SUM($X$18:X338)</f>
        <v>42718.100000000006</v>
      </c>
      <c r="Z338" s="57"/>
      <c r="AA338" s="64"/>
      <c r="AI338" s="73"/>
      <c r="AR338" s="72" t="s">
        <v>515</v>
      </c>
      <c r="AT338" s="74">
        <v>1947</v>
      </c>
      <c r="BM338" s="74" t="s">
        <v>225</v>
      </c>
    </row>
    <row r="339" spans="1:65" s="72" customFormat="1" ht="11.25">
      <c r="A339" s="55">
        <v>322</v>
      </c>
      <c r="B339" s="72" t="s">
        <v>154</v>
      </c>
      <c r="C339" s="72" t="s">
        <v>550</v>
      </c>
      <c r="L339" s="72" t="s">
        <v>126</v>
      </c>
      <c r="M339" s="73"/>
      <c r="N339" s="73"/>
      <c r="O339" s="55">
        <v>35</v>
      </c>
      <c r="P339" s="73">
        <v>7689445.3</v>
      </c>
      <c r="Q339" s="73">
        <v>590230.3</v>
      </c>
      <c r="R339" s="55">
        <v>35</v>
      </c>
      <c r="S339" s="72">
        <v>190</v>
      </c>
      <c r="X339" s="57"/>
      <c r="AI339" s="73">
        <v>61.7</v>
      </c>
      <c r="AR339" s="72" t="s">
        <v>515</v>
      </c>
      <c r="AT339" s="74">
        <v>1947</v>
      </c>
      <c r="AZ339" s="72" t="s">
        <v>551</v>
      </c>
      <c r="BD339" s="72" t="s">
        <v>42</v>
      </c>
      <c r="BM339" s="74"/>
    </row>
    <row r="340" spans="1:65" s="57" customFormat="1" ht="11.25">
      <c r="A340" s="55">
        <v>323</v>
      </c>
      <c r="B340" s="57" t="s">
        <v>154</v>
      </c>
      <c r="C340" s="57" t="s">
        <v>552</v>
      </c>
      <c r="M340" s="64"/>
      <c r="N340" s="64"/>
      <c r="O340" s="55">
        <v>35</v>
      </c>
      <c r="P340" s="64">
        <v>7689573.1</v>
      </c>
      <c r="Q340" s="64">
        <v>589192.9</v>
      </c>
      <c r="R340" s="55">
        <v>35</v>
      </c>
      <c r="S340" s="57">
        <v>855.2</v>
      </c>
      <c r="AI340" s="64"/>
      <c r="AR340" s="57" t="s">
        <v>515</v>
      </c>
      <c r="AT340" s="66">
        <v>1985</v>
      </c>
      <c r="AZ340" s="57" t="s">
        <v>544</v>
      </c>
      <c r="BC340" s="57" t="s">
        <v>471</v>
      </c>
      <c r="BD340" s="57" t="s">
        <v>272</v>
      </c>
      <c r="BF340" s="57" t="s">
        <v>553</v>
      </c>
      <c r="BM340" s="66"/>
    </row>
    <row r="341" spans="1:65" s="57" customFormat="1" ht="11.25">
      <c r="A341" s="55">
        <v>324</v>
      </c>
      <c r="B341" s="57" t="s">
        <v>222</v>
      </c>
      <c r="C341" s="57" t="s">
        <v>549</v>
      </c>
      <c r="N341" s="64"/>
      <c r="O341" s="55">
        <v>35</v>
      </c>
      <c r="P341" s="75">
        <f>P340+(S340-W341/2)*COS(T341*PI()/200)</f>
        <v>7689468.533565636</v>
      </c>
      <c r="Q341" s="75">
        <f>Q340+(S340-W341/2)*SIN(T341*PI()/200)</f>
        <v>590041.7045305901</v>
      </c>
      <c r="R341" s="76">
        <v>35</v>
      </c>
      <c r="S341" s="75">
        <f>SQRT((P342-P340)^2+(Q342-Q340)^2)</f>
        <v>1045.2423642390318</v>
      </c>
      <c r="T341" s="77">
        <f>IF(ATAN2((P342-P340),(Q342-Q340))&lt;0,ATAN2((P342-P340),(Q342-Q340))+2*PI(),ATAN2((P342-P340),(Q342-Q340)))*200/PI()</f>
        <v>107.8033670855693</v>
      </c>
      <c r="U341" s="75"/>
      <c r="V341" s="75"/>
      <c r="W341" s="75">
        <f>(S340+S342)-S341</f>
        <v>-0.042364239031712714</v>
      </c>
      <c r="AA341" s="64"/>
      <c r="AI341" s="64"/>
      <c r="AR341" s="57" t="s">
        <v>515</v>
      </c>
      <c r="AT341" s="66">
        <v>1947</v>
      </c>
      <c r="BM341" s="66" t="s">
        <v>225</v>
      </c>
    </row>
    <row r="342" spans="1:65" s="57" customFormat="1" ht="11.25">
      <c r="A342" s="55">
        <v>325</v>
      </c>
      <c r="B342" s="57" t="s">
        <v>154</v>
      </c>
      <c r="C342" s="57" t="s">
        <v>550</v>
      </c>
      <c r="L342" s="57" t="s">
        <v>126</v>
      </c>
      <c r="M342" s="64"/>
      <c r="N342" s="64"/>
      <c r="O342" s="55">
        <v>35</v>
      </c>
      <c r="P342" s="64">
        <v>7689445.3</v>
      </c>
      <c r="Q342" s="64">
        <v>590230.3</v>
      </c>
      <c r="R342" s="55">
        <v>35</v>
      </c>
      <c r="S342" s="57">
        <v>190</v>
      </c>
      <c r="AI342" s="64">
        <v>61.7</v>
      </c>
      <c r="AR342" s="57" t="s">
        <v>515</v>
      </c>
      <c r="AT342" s="66">
        <v>1947</v>
      </c>
      <c r="AZ342" s="57" t="s">
        <v>551</v>
      </c>
      <c r="BD342" s="57" t="s">
        <v>42</v>
      </c>
      <c r="BM342" s="66"/>
    </row>
    <row r="343" spans="1:65" s="57" customFormat="1" ht="11.25">
      <c r="A343" s="55">
        <v>326</v>
      </c>
      <c r="B343" s="57" t="s">
        <v>154</v>
      </c>
      <c r="C343" s="57" t="s">
        <v>554</v>
      </c>
      <c r="L343" s="57" t="s">
        <v>126</v>
      </c>
      <c r="M343" s="64"/>
      <c r="N343" s="64"/>
      <c r="O343" s="55">
        <v>35</v>
      </c>
      <c r="P343" s="64">
        <v>7689902.4</v>
      </c>
      <c r="Q343" s="64">
        <v>590019.6</v>
      </c>
      <c r="R343" s="55">
        <v>35</v>
      </c>
      <c r="S343" s="57">
        <v>156.3</v>
      </c>
      <c r="AI343" s="64">
        <v>56.2</v>
      </c>
      <c r="AR343" s="57" t="s">
        <v>515</v>
      </c>
      <c r="AT343" s="66">
        <v>1947</v>
      </c>
      <c r="AZ343" s="57" t="s">
        <v>555</v>
      </c>
      <c r="BC343" s="57" t="s">
        <v>471</v>
      </c>
      <c r="BD343" s="57" t="s">
        <v>272</v>
      </c>
      <c r="BM343" s="66"/>
    </row>
    <row r="344" spans="1:65" s="57" customFormat="1" ht="11.25">
      <c r="A344" s="55">
        <v>327</v>
      </c>
      <c r="B344" s="57" t="s">
        <v>222</v>
      </c>
      <c r="C344" s="57" t="s">
        <v>556</v>
      </c>
      <c r="N344" s="64"/>
      <c r="O344" s="55">
        <v>35</v>
      </c>
      <c r="P344" s="75">
        <f>P343+(S343-W344/2)*COS(T344*PI()/200)</f>
        <v>7689901.871831025</v>
      </c>
      <c r="Q344" s="75">
        <f>Q343+(S343-W344/2)*SIN(T344*PI()/200)</f>
        <v>590175.9002903244</v>
      </c>
      <c r="R344" s="76">
        <v>35</v>
      </c>
      <c r="S344" s="75">
        <f>SQRT((P345-P343)^2+(Q345-Q343)^2)</f>
        <v>414.3023654289698</v>
      </c>
      <c r="T344" s="77">
        <f>IF(ATAN2((P345-P343),(Q345-Q343))&lt;0,ATAN2((P345-P343),(Q345-Q343))+2*PI(),ATAN2((P345-P343),(Q345-Q343)))*200/PI()</f>
        <v>100.21512534132937</v>
      </c>
      <c r="U344" s="75"/>
      <c r="V344" s="75"/>
      <c r="W344" s="75">
        <f>(S343+S345)-S344</f>
        <v>-0.0023654289697674358</v>
      </c>
      <c r="X344" s="57">
        <v>430</v>
      </c>
      <c r="Y344" s="65">
        <f>SUM($X$18:X344)</f>
        <v>43148.100000000006</v>
      </c>
      <c r="AA344" s="64"/>
      <c r="AI344" s="64"/>
      <c r="AR344" s="57" t="s">
        <v>515</v>
      </c>
      <c r="AT344" s="66">
        <v>1947</v>
      </c>
      <c r="BM344" s="66" t="s">
        <v>225</v>
      </c>
    </row>
    <row r="345" spans="1:65" s="57" customFormat="1" ht="11.25">
      <c r="A345" s="55">
        <v>328</v>
      </c>
      <c r="B345" s="57" t="s">
        <v>154</v>
      </c>
      <c r="C345" s="57" t="s">
        <v>557</v>
      </c>
      <c r="L345" s="57" t="s">
        <v>126</v>
      </c>
      <c r="M345" s="64"/>
      <c r="N345" s="64"/>
      <c r="O345" s="55">
        <v>35</v>
      </c>
      <c r="P345" s="64">
        <v>7689901</v>
      </c>
      <c r="Q345" s="64">
        <v>590433.9</v>
      </c>
      <c r="R345" s="55">
        <v>35</v>
      </c>
      <c r="S345" s="57">
        <v>258</v>
      </c>
      <c r="AI345" s="64">
        <v>53.8</v>
      </c>
      <c r="AR345" s="57" t="s">
        <v>515</v>
      </c>
      <c r="AT345" s="66">
        <v>1947</v>
      </c>
      <c r="BM345" s="66"/>
    </row>
    <row r="346" spans="1:65" s="72" customFormat="1" ht="11.25">
      <c r="A346" s="55">
        <v>329</v>
      </c>
      <c r="B346" s="72" t="s">
        <v>154</v>
      </c>
      <c r="C346" s="72" t="s">
        <v>558</v>
      </c>
      <c r="L346" s="57" t="s">
        <v>126</v>
      </c>
      <c r="N346" s="73"/>
      <c r="O346" s="55">
        <v>35</v>
      </c>
      <c r="P346" s="73">
        <v>7690347.5</v>
      </c>
      <c r="Q346" s="73">
        <v>590137.2</v>
      </c>
      <c r="R346" s="55">
        <v>35</v>
      </c>
      <c r="S346" s="72">
        <v>73.8</v>
      </c>
      <c r="X346" s="57"/>
      <c r="AI346" s="73">
        <v>53.4</v>
      </c>
      <c r="AR346" s="57" t="s">
        <v>515</v>
      </c>
      <c r="AT346" s="74">
        <v>1947</v>
      </c>
      <c r="BM346" s="74"/>
    </row>
    <row r="347" spans="1:65" s="72" customFormat="1" ht="11.25">
      <c r="A347" s="55">
        <v>330</v>
      </c>
      <c r="B347" s="72" t="s">
        <v>222</v>
      </c>
      <c r="C347" s="72" t="s">
        <v>559</v>
      </c>
      <c r="N347" s="73"/>
      <c r="O347" s="55">
        <v>35</v>
      </c>
      <c r="P347" s="75">
        <f>P346+(S346-W347/2)*COS(T347*PI()/200)</f>
        <v>7690327.889220618</v>
      </c>
      <c r="Q347" s="75">
        <f>Q346+(S346-W347/2)*SIN(T347*PI()/200)</f>
        <v>590208.3471116718</v>
      </c>
      <c r="R347" s="76">
        <v>35</v>
      </c>
      <c r="S347" s="75">
        <f>SQRT((P348-P346)^2+(Q348-Q346)^2)</f>
        <v>333.80073397172606</v>
      </c>
      <c r="T347" s="77">
        <f>IF(ATAN2((P348-P346),(Q348-Q346))&lt;0,ATAN2((P348-P346),(Q348-Q346))+2*PI(),ATAN2((P348-P346),(Q348-Q346)))*200/PI()</f>
        <v>117.12242143347196</v>
      </c>
      <c r="U347" s="75"/>
      <c r="V347" s="75"/>
      <c r="W347" s="75">
        <f>(S346+S348)-S347</f>
        <v>-0.0007339717260492762</v>
      </c>
      <c r="X347" s="57">
        <v>360</v>
      </c>
      <c r="Y347" s="65">
        <f>SUM($X$18:X347)</f>
        <v>43508.100000000006</v>
      </c>
      <c r="Z347" s="57"/>
      <c r="AA347" s="64"/>
      <c r="AI347" s="73"/>
      <c r="AR347" s="72" t="s">
        <v>515</v>
      </c>
      <c r="AT347" s="74">
        <v>1947</v>
      </c>
      <c r="BM347" s="74" t="s">
        <v>225</v>
      </c>
    </row>
    <row r="348" spans="1:65" s="72" customFormat="1" ht="11.25">
      <c r="A348" s="55">
        <v>331</v>
      </c>
      <c r="B348" s="72" t="s">
        <v>154</v>
      </c>
      <c r="C348" s="72" t="s">
        <v>560</v>
      </c>
      <c r="L348" s="72" t="s">
        <v>126</v>
      </c>
      <c r="M348" s="73"/>
      <c r="N348" s="73"/>
      <c r="O348" s="55">
        <v>35</v>
      </c>
      <c r="P348" s="73">
        <v>7690258.8</v>
      </c>
      <c r="Q348" s="73">
        <v>590459</v>
      </c>
      <c r="R348" s="55">
        <v>35</v>
      </c>
      <c r="S348" s="72">
        <v>260</v>
      </c>
      <c r="X348" s="57"/>
      <c r="AI348" s="73">
        <v>55.7</v>
      </c>
      <c r="AR348" s="72" t="s">
        <v>515</v>
      </c>
      <c r="AT348" s="74">
        <v>1947</v>
      </c>
      <c r="AZ348" s="72" t="s">
        <v>561</v>
      </c>
      <c r="BM348" s="74"/>
    </row>
    <row r="349" spans="1:65" s="57" customFormat="1" ht="11.25">
      <c r="A349" s="55">
        <v>332</v>
      </c>
      <c r="B349" s="57" t="s">
        <v>154</v>
      </c>
      <c r="C349" s="57" t="s">
        <v>562</v>
      </c>
      <c r="M349" s="64"/>
      <c r="N349" s="64"/>
      <c r="O349" s="55">
        <v>35</v>
      </c>
      <c r="P349" s="64">
        <v>7690349.9</v>
      </c>
      <c r="Q349" s="64">
        <v>590131.2</v>
      </c>
      <c r="R349" s="55">
        <v>35</v>
      </c>
      <c r="S349" s="57">
        <v>80.2</v>
      </c>
      <c r="AI349" s="64"/>
      <c r="AR349" s="57" t="s">
        <v>515</v>
      </c>
      <c r="AT349" s="66">
        <v>1985</v>
      </c>
      <c r="AZ349" s="57" t="s">
        <v>563</v>
      </c>
      <c r="BC349" s="57" t="s">
        <v>471</v>
      </c>
      <c r="BD349" s="57" t="s">
        <v>272</v>
      </c>
      <c r="BF349" s="57" t="s">
        <v>553</v>
      </c>
      <c r="BM349" s="66"/>
    </row>
    <row r="350" spans="1:65" s="57" customFormat="1" ht="11.25">
      <c r="A350" s="55">
        <v>333</v>
      </c>
      <c r="B350" s="57" t="s">
        <v>222</v>
      </c>
      <c r="C350" s="57" t="s">
        <v>559</v>
      </c>
      <c r="N350" s="64"/>
      <c r="O350" s="55">
        <v>35</v>
      </c>
      <c r="P350" s="75">
        <f>P349+(S349-W350/2)*COS(T350*PI()/200)</f>
        <v>7690328.422085823</v>
      </c>
      <c r="Q350" s="75">
        <f>Q349+(S349-W350/2)*SIN(T350*PI()/200)</f>
        <v>590208.4827691267</v>
      </c>
      <c r="R350" s="76">
        <v>35</v>
      </c>
      <c r="S350" s="75">
        <f>SQRT((P351-P349)^2+(Q351-Q349)^2)</f>
        <v>340.22352946281114</v>
      </c>
      <c r="T350" s="77">
        <f>IF(ATAN2((P351-P349),(Q351-Q349))&lt;0,ATAN2((P351-P349),(Q351-Q349))+2*PI(),ATAN2((P351-P349),(Q351-Q349)))*200/PI()</f>
        <v>117.25702518013914</v>
      </c>
      <c r="U350" s="75"/>
      <c r="V350" s="75"/>
      <c r="W350" s="75">
        <f>(S349+S351)-S350</f>
        <v>-0.023529462811154644</v>
      </c>
      <c r="AA350" s="64"/>
      <c r="AI350" s="64"/>
      <c r="AR350" s="57" t="s">
        <v>515</v>
      </c>
      <c r="AT350" s="66">
        <v>1947</v>
      </c>
      <c r="BM350" s="66" t="s">
        <v>225</v>
      </c>
    </row>
    <row r="351" spans="1:65" s="57" customFormat="1" ht="11.25">
      <c r="A351" s="55">
        <v>334</v>
      </c>
      <c r="B351" s="57" t="s">
        <v>154</v>
      </c>
      <c r="C351" s="57" t="s">
        <v>560</v>
      </c>
      <c r="L351" s="57" t="s">
        <v>126</v>
      </c>
      <c r="M351" s="64"/>
      <c r="N351" s="64"/>
      <c r="O351" s="55">
        <v>35</v>
      </c>
      <c r="P351" s="64">
        <v>7690258.8</v>
      </c>
      <c r="Q351" s="64">
        <v>590459</v>
      </c>
      <c r="R351" s="55">
        <v>35</v>
      </c>
      <c r="S351" s="57">
        <v>260</v>
      </c>
      <c r="AI351" s="64">
        <v>55.7</v>
      </c>
      <c r="AR351" s="57" t="s">
        <v>515</v>
      </c>
      <c r="AT351" s="66">
        <v>1947</v>
      </c>
      <c r="AZ351" s="57" t="s">
        <v>561</v>
      </c>
      <c r="BM351" s="66"/>
    </row>
    <row r="352" spans="1:65" s="72" customFormat="1" ht="11.25">
      <c r="A352" s="55">
        <v>335</v>
      </c>
      <c r="B352" s="72" t="s">
        <v>154</v>
      </c>
      <c r="C352" s="72" t="s">
        <v>564</v>
      </c>
      <c r="L352" s="72" t="s">
        <v>126</v>
      </c>
      <c r="M352" s="73"/>
      <c r="N352" s="73"/>
      <c r="O352" s="55">
        <v>35</v>
      </c>
      <c r="P352" s="73">
        <v>7690951.3</v>
      </c>
      <c r="Q352" s="73">
        <v>589253.6</v>
      </c>
      <c r="R352" s="55">
        <v>35</v>
      </c>
      <c r="S352" s="72">
        <v>1005</v>
      </c>
      <c r="X352" s="57"/>
      <c r="AI352" s="73">
        <v>52.3</v>
      </c>
      <c r="AR352" s="72" t="s">
        <v>515</v>
      </c>
      <c r="AT352" s="74">
        <v>1947</v>
      </c>
      <c r="AZ352" s="72" t="s">
        <v>565</v>
      </c>
      <c r="BC352" s="72" t="s">
        <v>471</v>
      </c>
      <c r="BD352" s="72" t="s">
        <v>272</v>
      </c>
      <c r="BM352" s="74"/>
    </row>
    <row r="353" spans="1:65" s="72" customFormat="1" ht="11.25">
      <c r="A353" s="55">
        <v>336</v>
      </c>
      <c r="B353" s="72" t="s">
        <v>222</v>
      </c>
      <c r="C353" s="72" t="s">
        <v>566</v>
      </c>
      <c r="N353" s="73"/>
      <c r="O353" s="55">
        <v>35</v>
      </c>
      <c r="P353" s="75">
        <f>P352+(S352-W353/2)*COS(T353*PI()/200)</f>
        <v>7690687.161312266</v>
      </c>
      <c r="Q353" s="75">
        <f>Q352+(S352-W353/2)*SIN(T353*PI()/200)</f>
        <v>590223.3165438316</v>
      </c>
      <c r="R353" s="76">
        <v>35</v>
      </c>
      <c r="S353" s="75">
        <f>SQRT((P354-P352)^2+(Q354-Q352)^2)</f>
        <v>1442.093949782768</v>
      </c>
      <c r="T353" s="77">
        <f>IF(ATAN2((P354-P352),(Q354-Q352))&lt;0,ATAN2((P354-P352),(Q354-Q352))+2*PI(),ATAN2((P354-P352),(Q354-Q352)))*200/PI()</f>
        <v>116.92999844032084</v>
      </c>
      <c r="U353" s="75"/>
      <c r="V353" s="75"/>
      <c r="W353" s="75">
        <f>(S352+S354)-S353</f>
        <v>-0.09394978276804977</v>
      </c>
      <c r="X353" s="57">
        <v>545</v>
      </c>
      <c r="Y353" s="65">
        <f>SUM($X$18:X353)</f>
        <v>44053.100000000006</v>
      </c>
      <c r="Z353" s="57"/>
      <c r="AA353" s="64"/>
      <c r="AI353" s="73"/>
      <c r="AR353" s="72" t="s">
        <v>515</v>
      </c>
      <c r="AT353" s="74">
        <v>1947</v>
      </c>
      <c r="BM353" s="74" t="s">
        <v>225</v>
      </c>
    </row>
    <row r="354" spans="1:65" s="72" customFormat="1" ht="11.25">
      <c r="A354" s="55">
        <v>337</v>
      </c>
      <c r="B354" s="72" t="s">
        <v>154</v>
      </c>
      <c r="C354" s="72" t="s">
        <v>567</v>
      </c>
      <c r="L354" s="72" t="s">
        <v>126</v>
      </c>
      <c r="M354" s="73"/>
      <c r="N354" s="73"/>
      <c r="O354" s="55">
        <v>35</v>
      </c>
      <c r="P354" s="73">
        <v>7690572.3</v>
      </c>
      <c r="Q354" s="73">
        <v>590645</v>
      </c>
      <c r="R354" s="55">
        <v>35</v>
      </c>
      <c r="S354" s="72">
        <v>437</v>
      </c>
      <c r="X354" s="57"/>
      <c r="AI354" s="73">
        <v>52.4</v>
      </c>
      <c r="AR354" s="72" t="s">
        <v>515</v>
      </c>
      <c r="AT354" s="74">
        <v>1947</v>
      </c>
      <c r="BM354" s="74"/>
    </row>
    <row r="355" spans="1:65" s="57" customFormat="1" ht="11.25">
      <c r="A355" s="55">
        <v>338</v>
      </c>
      <c r="B355" s="57" t="s">
        <v>154</v>
      </c>
      <c r="C355" s="57" t="s">
        <v>568</v>
      </c>
      <c r="L355" s="57" t="s">
        <v>126</v>
      </c>
      <c r="M355" s="64"/>
      <c r="N355" s="64"/>
      <c r="O355" s="55">
        <v>35</v>
      </c>
      <c r="P355" s="64">
        <v>7690951.8</v>
      </c>
      <c r="Q355" s="64">
        <v>589251.8</v>
      </c>
      <c r="R355" s="55">
        <v>35</v>
      </c>
      <c r="S355" s="65">
        <v>100.9</v>
      </c>
      <c r="AI355" s="64">
        <v>52.8</v>
      </c>
      <c r="AN355" s="57" t="s">
        <v>477</v>
      </c>
      <c r="AP355" s="57" t="s">
        <v>486</v>
      </c>
      <c r="AR355" s="57" t="s">
        <v>515</v>
      </c>
      <c r="AT355" s="66">
        <v>1963</v>
      </c>
      <c r="AZ355" s="57" t="s">
        <v>565</v>
      </c>
      <c r="BC355" s="57" t="s">
        <v>471</v>
      </c>
      <c r="BD355" s="57" t="s">
        <v>272</v>
      </c>
      <c r="BM355" s="66"/>
    </row>
    <row r="356" spans="1:65" s="57" customFormat="1" ht="11.25">
      <c r="A356" s="55">
        <v>339</v>
      </c>
      <c r="B356" s="57" t="s">
        <v>222</v>
      </c>
      <c r="C356" s="57" t="s">
        <v>566</v>
      </c>
      <c r="N356" s="64"/>
      <c r="O356" s="55">
        <v>35</v>
      </c>
      <c r="P356" s="75">
        <f>P355+(S355-W356/2)*COS(T356*PI()/200)</f>
        <v>7690806.243059194</v>
      </c>
      <c r="Q356" s="75">
        <f>Q355+(S355-W356/2)*SIN(T356*PI()/200)</f>
        <v>589786.207903709</v>
      </c>
      <c r="R356" s="76">
        <v>35</v>
      </c>
      <c r="S356" s="75">
        <f>SQRT((P357-P355)^2+(Q357-Q355)^2)</f>
        <v>1452.4520129766358</v>
      </c>
      <c r="T356" s="77">
        <f>IF(ATAN2((P357-P355),(Q357-Q355))&lt;0,ATAN2((P357-P355),(Q357-Q355))+2*PI(),ATAN2((P357-P355),(Q357-Q355)))*200/PI()</f>
        <v>116.92898875881941</v>
      </c>
      <c r="U356" s="75"/>
      <c r="V356" s="75"/>
      <c r="W356" s="75">
        <f>(S355+S357)-S356</f>
        <v>-905.9520129766358</v>
      </c>
      <c r="AA356" s="64"/>
      <c r="AI356" s="64"/>
      <c r="AR356" s="57" t="s">
        <v>515</v>
      </c>
      <c r="AT356" s="66">
        <v>1963</v>
      </c>
      <c r="BM356" s="66" t="s">
        <v>225</v>
      </c>
    </row>
    <row r="357" spans="1:65" s="57" customFormat="1" ht="11.25">
      <c r="A357" s="55">
        <v>340</v>
      </c>
      <c r="B357" s="57" t="s">
        <v>154</v>
      </c>
      <c r="C357" s="57" t="s">
        <v>569</v>
      </c>
      <c r="L357" s="57" t="s">
        <v>126</v>
      </c>
      <c r="M357" s="64"/>
      <c r="N357" s="64"/>
      <c r="O357" s="55">
        <v>35</v>
      </c>
      <c r="P357" s="64">
        <v>7690570.1</v>
      </c>
      <c r="Q357" s="64">
        <v>590653.2</v>
      </c>
      <c r="R357" s="55">
        <v>35</v>
      </c>
      <c r="S357" s="57">
        <v>445.6</v>
      </c>
      <c r="AI357" s="64">
        <v>52.4</v>
      </c>
      <c r="AR357" s="57" t="s">
        <v>515</v>
      </c>
      <c r="AT357" s="66">
        <v>1963</v>
      </c>
      <c r="BM357" s="66"/>
    </row>
    <row r="358" spans="1:65" s="72" customFormat="1" ht="11.25">
      <c r="A358" s="55">
        <v>341</v>
      </c>
      <c r="B358" s="72" t="s">
        <v>154</v>
      </c>
      <c r="C358" s="72" t="s">
        <v>570</v>
      </c>
      <c r="L358" s="72" t="s">
        <v>126</v>
      </c>
      <c r="M358" s="73"/>
      <c r="N358" s="73"/>
      <c r="O358" s="55">
        <v>35</v>
      </c>
      <c r="P358" s="73">
        <v>7691708.8</v>
      </c>
      <c r="Q358" s="73">
        <v>589266</v>
      </c>
      <c r="R358" s="55">
        <v>35</v>
      </c>
      <c r="S358" s="72">
        <v>1105.3</v>
      </c>
      <c r="X358" s="57"/>
      <c r="AI358" s="73">
        <v>55.3</v>
      </c>
      <c r="AR358" s="72" t="s">
        <v>515</v>
      </c>
      <c r="AT358" s="74">
        <v>1947</v>
      </c>
      <c r="AZ358" s="72" t="s">
        <v>571</v>
      </c>
      <c r="BC358" s="72" t="s">
        <v>471</v>
      </c>
      <c r="BD358" s="72" t="s">
        <v>272</v>
      </c>
      <c r="BM358" s="74"/>
    </row>
    <row r="359" spans="1:65" s="72" customFormat="1" ht="11.25">
      <c r="A359" s="55">
        <v>342</v>
      </c>
      <c r="B359" s="72" t="s">
        <v>222</v>
      </c>
      <c r="C359" s="72" t="s">
        <v>572</v>
      </c>
      <c r="N359" s="73"/>
      <c r="O359" s="55">
        <v>35</v>
      </c>
      <c r="P359" s="75">
        <f>P358+(S358-W359/2)*COS(T359*PI()/200)</f>
        <v>7691234.830204015</v>
      </c>
      <c r="Q359" s="75">
        <f>Q358+(S358-W359/2)*SIN(T359*PI()/200)</f>
        <v>590264.5564390691</v>
      </c>
      <c r="R359" s="76">
        <v>35</v>
      </c>
      <c r="S359" s="75">
        <f>SQRT((P360-P358)^2+(Q360-Q358)^2)</f>
        <v>1668.3671658238363</v>
      </c>
      <c r="T359" s="77">
        <f>IF(ATAN2((P360-P358),(Q360-Q358))&lt;0,ATAN2((P360-P358),(Q360-Q358))+2*PI(),ATAN2((P360-P358),(Q360-Q358)))*200/PI()</f>
        <v>128.21287480274273</v>
      </c>
      <c r="U359" s="75"/>
      <c r="V359" s="75"/>
      <c r="W359" s="75">
        <f>(S358+S360)-S359</f>
        <v>-0.06716582383637615</v>
      </c>
      <c r="X359" s="57">
        <v>780</v>
      </c>
      <c r="Y359" s="65">
        <f>SUM($X$18:X359)</f>
        <v>44833.100000000006</v>
      </c>
      <c r="Z359" s="57"/>
      <c r="AA359" s="64"/>
      <c r="AI359" s="73"/>
      <c r="AR359" s="72" t="s">
        <v>515</v>
      </c>
      <c r="AT359" s="74">
        <v>1947</v>
      </c>
      <c r="BM359" s="74" t="s">
        <v>225</v>
      </c>
    </row>
    <row r="360" spans="1:65" s="72" customFormat="1" ht="11.25">
      <c r="A360" s="55">
        <v>343</v>
      </c>
      <c r="B360" s="72" t="s">
        <v>154</v>
      </c>
      <c r="C360" s="72" t="s">
        <v>573</v>
      </c>
      <c r="L360" s="72" t="s">
        <v>126</v>
      </c>
      <c r="M360" s="73"/>
      <c r="N360" s="73"/>
      <c r="O360" s="55">
        <v>35</v>
      </c>
      <c r="P360" s="73">
        <v>7690993.4</v>
      </c>
      <c r="Q360" s="73">
        <v>590773.2</v>
      </c>
      <c r="R360" s="55">
        <v>35</v>
      </c>
      <c r="S360" s="72">
        <v>563</v>
      </c>
      <c r="X360" s="57"/>
      <c r="AI360" s="73">
        <v>52.3</v>
      </c>
      <c r="AR360" s="72" t="s">
        <v>515</v>
      </c>
      <c r="AT360" s="74">
        <v>1947</v>
      </c>
      <c r="BM360" s="74"/>
    </row>
    <row r="361" spans="1:65" s="57" customFormat="1" ht="11.25">
      <c r="A361" s="55">
        <v>344</v>
      </c>
      <c r="B361" s="57" t="s">
        <v>154</v>
      </c>
      <c r="C361" s="57" t="s">
        <v>570</v>
      </c>
      <c r="L361" s="57" t="s">
        <v>126</v>
      </c>
      <c r="M361" s="64"/>
      <c r="N361" s="64"/>
      <c r="O361" s="55">
        <v>35</v>
      </c>
      <c r="P361" s="64">
        <v>7691708.8</v>
      </c>
      <c r="Q361" s="64">
        <v>589266</v>
      </c>
      <c r="R361" s="55">
        <v>35</v>
      </c>
      <c r="S361" s="57">
        <v>1105.3</v>
      </c>
      <c r="AI361" s="64">
        <v>55.3</v>
      </c>
      <c r="AR361" s="57" t="s">
        <v>515</v>
      </c>
      <c r="AT361" s="66">
        <v>1947</v>
      </c>
      <c r="AZ361" s="57" t="s">
        <v>571</v>
      </c>
      <c r="BC361" s="57" t="s">
        <v>471</v>
      </c>
      <c r="BD361" s="57" t="s">
        <v>272</v>
      </c>
      <c r="BM361" s="66"/>
    </row>
    <row r="362" spans="1:65" s="57" customFormat="1" ht="11.25">
      <c r="A362" s="55">
        <v>345</v>
      </c>
      <c r="B362" s="57" t="s">
        <v>222</v>
      </c>
      <c r="C362" s="57" t="s">
        <v>572</v>
      </c>
      <c r="N362" s="64"/>
      <c r="O362" s="55">
        <v>35</v>
      </c>
      <c r="P362" s="75">
        <f>P361+(S361-W362/2)*COS(T362*PI()/200)</f>
        <v>7691234.864792518</v>
      </c>
      <c r="Q362" s="75">
        <f>Q361+(S361-W362/2)*SIN(T362*PI()/200)</f>
        <v>590264.5447321575</v>
      </c>
      <c r="R362" s="76">
        <v>35</v>
      </c>
      <c r="S362" s="75">
        <f>SQRT((P363-P361)^2+(Q363-Q361)^2)</f>
        <v>1738.4163511653837</v>
      </c>
      <c r="T362" s="77">
        <f>IF(ATAN2((P363-P361),(Q363-Q361))&lt;0,ATAN2((P363-P361),(Q363-Q361))+2*PI(),ATAN2((P363-P361),(Q363-Q361)))*200/PI()</f>
        <v>128.21136420316515</v>
      </c>
      <c r="U362" s="75"/>
      <c r="V362" s="75"/>
      <c r="W362" s="75">
        <f>(S361+S363)-S362</f>
        <v>-0.016351165383639454</v>
      </c>
      <c r="AA362" s="64"/>
      <c r="AI362" s="64"/>
      <c r="AR362" s="57" t="s">
        <v>515</v>
      </c>
      <c r="AT362" s="66">
        <v>1963</v>
      </c>
      <c r="BM362" s="66" t="s">
        <v>225</v>
      </c>
    </row>
    <row r="363" spans="1:65" s="57" customFormat="1" ht="11.25">
      <c r="A363" s="55">
        <v>346</v>
      </c>
      <c r="B363" s="57" t="s">
        <v>154</v>
      </c>
      <c r="C363" s="57" t="s">
        <v>574</v>
      </c>
      <c r="L363" s="57" t="s">
        <v>126</v>
      </c>
      <c r="M363" s="64"/>
      <c r="N363" s="64"/>
      <c r="O363" s="55">
        <v>35</v>
      </c>
      <c r="P363" s="64">
        <v>7690963.4</v>
      </c>
      <c r="Q363" s="64">
        <v>590836.5</v>
      </c>
      <c r="R363" s="55">
        <v>35</v>
      </c>
      <c r="S363" s="57">
        <v>633.1</v>
      </c>
      <c r="AI363" s="64">
        <v>52.3</v>
      </c>
      <c r="AR363" s="57" t="s">
        <v>515</v>
      </c>
      <c r="AT363" s="66">
        <v>1963</v>
      </c>
      <c r="BM363" s="66"/>
    </row>
    <row r="364" spans="1:65" s="72" customFormat="1" ht="11.25">
      <c r="A364" s="55">
        <v>347</v>
      </c>
      <c r="B364" s="72" t="s">
        <v>154</v>
      </c>
      <c r="C364" s="72" t="s">
        <v>575</v>
      </c>
      <c r="L364" s="72" t="s">
        <v>126</v>
      </c>
      <c r="M364" s="73"/>
      <c r="N364" s="73"/>
      <c r="O364" s="55">
        <v>35</v>
      </c>
      <c r="P364" s="73">
        <v>7692630.6</v>
      </c>
      <c r="Q364" s="73">
        <v>589842.4</v>
      </c>
      <c r="R364" s="55">
        <v>35</v>
      </c>
      <c r="S364" s="72">
        <v>1194.2</v>
      </c>
      <c r="X364" s="57"/>
      <c r="AI364" s="73">
        <v>52</v>
      </c>
      <c r="AR364" s="72" t="s">
        <v>515</v>
      </c>
      <c r="AT364" s="74">
        <v>1947</v>
      </c>
      <c r="AZ364" s="72" t="s">
        <v>537</v>
      </c>
      <c r="BC364" s="72" t="s">
        <v>471</v>
      </c>
      <c r="BD364" s="72" t="s">
        <v>272</v>
      </c>
      <c r="BM364" s="74"/>
    </row>
    <row r="365" spans="1:65" s="72" customFormat="1" ht="11.25">
      <c r="A365" s="55">
        <v>348</v>
      </c>
      <c r="B365" s="72" t="s">
        <v>222</v>
      </c>
      <c r="C365" s="72" t="s">
        <v>576</v>
      </c>
      <c r="N365" s="73"/>
      <c r="O365" s="55">
        <v>35</v>
      </c>
      <c r="P365" s="75">
        <f>P364+(S364-W365/2)*COS(T365*PI()/200)</f>
        <v>7691832.423460204</v>
      </c>
      <c r="Q365" s="75">
        <f>Q364+(S364-W365/2)*SIN(T365*PI()/200)</f>
        <v>590730.7263405422</v>
      </c>
      <c r="R365" s="76">
        <v>35</v>
      </c>
      <c r="S365" s="75">
        <f>SQRT((P366-P364)^2+(Q366-Q364)^2)</f>
        <v>1804.2802498499477</v>
      </c>
      <c r="T365" s="77">
        <f>IF(ATAN2((P366-P364),(Q366-Q364))&lt;0,ATAN2((P366-P364),(Q366-Q364))+2*PI(),ATAN2((P366-P364),(Q366-Q364)))*200/PI()</f>
        <v>146.60026800799187</v>
      </c>
      <c r="U365" s="75"/>
      <c r="V365" s="75"/>
      <c r="W365" s="75">
        <f>(S364+S366)-S365</f>
        <v>-0.08024984994767692</v>
      </c>
      <c r="X365" s="57">
        <v>790</v>
      </c>
      <c r="Y365" s="65">
        <f>SUM($X$18:X365)</f>
        <v>45623.100000000006</v>
      </c>
      <c r="Z365" s="57"/>
      <c r="AA365" s="64"/>
      <c r="AI365" s="73"/>
      <c r="AR365" s="72" t="s">
        <v>515</v>
      </c>
      <c r="AT365" s="74">
        <v>1947</v>
      </c>
      <c r="BM365" s="74" t="s">
        <v>225</v>
      </c>
    </row>
    <row r="366" spans="1:65" s="72" customFormat="1" ht="11.25">
      <c r="A366" s="55">
        <v>349</v>
      </c>
      <c r="B366" s="72" t="s">
        <v>154</v>
      </c>
      <c r="C366" s="72" t="s">
        <v>577</v>
      </c>
      <c r="L366" s="72" t="s">
        <v>126</v>
      </c>
      <c r="M366" s="73"/>
      <c r="N366" s="73"/>
      <c r="O366" s="55">
        <v>35</v>
      </c>
      <c r="P366" s="73">
        <v>7691424.7</v>
      </c>
      <c r="Q366" s="73">
        <v>591184.5</v>
      </c>
      <c r="R366" s="55">
        <v>35</v>
      </c>
      <c r="S366" s="72">
        <v>610</v>
      </c>
      <c r="X366" s="57"/>
      <c r="AI366" s="73">
        <v>59.2</v>
      </c>
      <c r="AR366" s="72" t="s">
        <v>515</v>
      </c>
      <c r="AT366" s="74">
        <v>1947</v>
      </c>
      <c r="BM366" s="74"/>
    </row>
    <row r="367" spans="1:65" s="57" customFormat="1" ht="11.25">
      <c r="A367" s="55">
        <v>350</v>
      </c>
      <c r="B367" s="57" t="s">
        <v>154</v>
      </c>
      <c r="C367" s="57" t="s">
        <v>578</v>
      </c>
      <c r="L367" s="57" t="s">
        <v>126</v>
      </c>
      <c r="M367" s="64"/>
      <c r="N367" s="64"/>
      <c r="O367" s="55">
        <v>35</v>
      </c>
      <c r="P367" s="64">
        <v>7692634.4</v>
      </c>
      <c r="Q367" s="64">
        <v>589838.2</v>
      </c>
      <c r="R367" s="55">
        <v>35</v>
      </c>
      <c r="S367" s="57">
        <v>1199.9</v>
      </c>
      <c r="AI367" s="64">
        <v>54.2</v>
      </c>
      <c r="AN367" s="57" t="s">
        <v>477</v>
      </c>
      <c r="AP367" s="57" t="s">
        <v>486</v>
      </c>
      <c r="AR367" s="57" t="s">
        <v>515</v>
      </c>
      <c r="AT367" s="66">
        <v>1963</v>
      </c>
      <c r="AZ367" s="57" t="s">
        <v>537</v>
      </c>
      <c r="BC367" s="57" t="s">
        <v>471</v>
      </c>
      <c r="BD367" s="57" t="s">
        <v>272</v>
      </c>
      <c r="BM367" s="66"/>
    </row>
    <row r="368" spans="1:65" s="57" customFormat="1" ht="11.25">
      <c r="A368" s="55">
        <v>351</v>
      </c>
      <c r="B368" s="57" t="s">
        <v>222</v>
      </c>
      <c r="C368" s="57" t="s">
        <v>576</v>
      </c>
      <c r="N368" s="64"/>
      <c r="O368" s="55">
        <v>35</v>
      </c>
      <c r="P368" s="75">
        <f>P367+(S367-W368/2)*COS(T368*PI()/200)</f>
        <v>7691832.449701346</v>
      </c>
      <c r="Q368" s="75">
        <f>Q367+(S367-W368/2)*SIN(T368*PI()/200)</f>
        <v>590730.7069745202</v>
      </c>
      <c r="R368" s="76">
        <v>35</v>
      </c>
      <c r="S368" s="75">
        <f>SQRT((P369-P367)^2+(Q369-Q367)^2)</f>
        <v>1809.944137259649</v>
      </c>
      <c r="T368" s="77">
        <f>IF(ATAN2((P369-P367),(Q369-Q367))&lt;0,ATAN2((P369-P367),(Q369-Q367))+2*PI(),ATAN2((P369-P367),(Q369-Q367)))*200/PI()</f>
        <v>146.60095421260237</v>
      </c>
      <c r="U368" s="75"/>
      <c r="V368" s="75"/>
      <c r="W368" s="75">
        <f>(S367+S369)-S368</f>
        <v>0.05586274035090355</v>
      </c>
      <c r="AA368" s="64"/>
      <c r="AI368" s="64"/>
      <c r="AR368" s="57" t="s">
        <v>515</v>
      </c>
      <c r="AT368" s="66">
        <v>1963</v>
      </c>
      <c r="BM368" s="66" t="s">
        <v>225</v>
      </c>
    </row>
    <row r="369" spans="1:65" s="57" customFormat="1" ht="11.25">
      <c r="A369" s="55">
        <v>352</v>
      </c>
      <c r="B369" s="57" t="s">
        <v>154</v>
      </c>
      <c r="C369" s="57" t="s">
        <v>577</v>
      </c>
      <c r="L369" s="57" t="s">
        <v>126</v>
      </c>
      <c r="M369" s="64"/>
      <c r="N369" s="64"/>
      <c r="O369" s="55">
        <v>35</v>
      </c>
      <c r="P369" s="64">
        <v>7691424.7</v>
      </c>
      <c r="Q369" s="64">
        <v>591184.5</v>
      </c>
      <c r="R369" s="55">
        <v>35</v>
      </c>
      <c r="S369" s="57">
        <v>610.1</v>
      </c>
      <c r="AI369" s="64">
        <v>59.2</v>
      </c>
      <c r="AR369" s="57" t="s">
        <v>515</v>
      </c>
      <c r="AT369" s="66">
        <v>1947</v>
      </c>
      <c r="BM369" s="66"/>
    </row>
    <row r="370" spans="1:65" s="72" customFormat="1" ht="11.25">
      <c r="A370" s="55">
        <v>353</v>
      </c>
      <c r="B370" s="72" t="s">
        <v>154</v>
      </c>
      <c r="C370" s="72" t="s">
        <v>579</v>
      </c>
      <c r="L370" s="72" t="s">
        <v>126</v>
      </c>
      <c r="M370" s="73"/>
      <c r="N370" s="73"/>
      <c r="O370" s="55">
        <v>35</v>
      </c>
      <c r="P370" s="73">
        <v>7692351.6</v>
      </c>
      <c r="Q370" s="73">
        <v>591389.6</v>
      </c>
      <c r="R370" s="55">
        <v>35</v>
      </c>
      <c r="S370" s="72">
        <v>267</v>
      </c>
      <c r="X370" s="57"/>
      <c r="AI370" s="73">
        <v>51.6</v>
      </c>
      <c r="AR370" s="72" t="s">
        <v>515</v>
      </c>
      <c r="AT370" s="74">
        <v>1947</v>
      </c>
      <c r="AZ370" s="72" t="s">
        <v>537</v>
      </c>
      <c r="BC370" s="72" t="s">
        <v>471</v>
      </c>
      <c r="BD370" s="72" t="s">
        <v>272</v>
      </c>
      <c r="BM370" s="74"/>
    </row>
    <row r="371" spans="1:65" s="72" customFormat="1" ht="11.25">
      <c r="A371" s="55">
        <v>354</v>
      </c>
      <c r="B371" s="72" t="s">
        <v>222</v>
      </c>
      <c r="C371" s="72" t="s">
        <v>580</v>
      </c>
      <c r="N371" s="73"/>
      <c r="O371" s="55">
        <v>35</v>
      </c>
      <c r="P371" s="75">
        <f>P370+(S370-W371/2)*COS(T371*PI()/200)</f>
        <v>7692095.066161206</v>
      </c>
      <c r="Q371" s="75">
        <f>Q370+(S370-W371/2)*SIN(T371*PI()/200)</f>
        <v>591463.7056766028</v>
      </c>
      <c r="R371" s="76">
        <v>35</v>
      </c>
      <c r="S371" s="75">
        <f>SQRT((P372-P370)^2+(Q372-Q370)^2)</f>
        <v>579.0459221856374</v>
      </c>
      <c r="T371" s="77">
        <f>IF(ATAN2((P372-P370),(Q372-Q370))&lt;0,ATAN2((P372-P370),(Q372-Q370))+2*PI(),ATAN2((P372-P370),(Q372-Q370)))*200/PI()</f>
        <v>182.0971408404265</v>
      </c>
      <c r="U371" s="75"/>
      <c r="V371" s="75"/>
      <c r="W371" s="75">
        <f>(S370+S372)-S371</f>
        <v>-0.045922185637436996</v>
      </c>
      <c r="X371" s="57">
        <v>570</v>
      </c>
      <c r="Y371" s="65">
        <f>SUM($X$18:X371)</f>
        <v>46193.100000000006</v>
      </c>
      <c r="Z371" s="57"/>
      <c r="AA371" s="64"/>
      <c r="AI371" s="73"/>
      <c r="AR371" s="72" t="s">
        <v>515</v>
      </c>
      <c r="AT371" s="74">
        <v>1947</v>
      </c>
      <c r="BM371" s="74" t="s">
        <v>225</v>
      </c>
    </row>
    <row r="372" spans="1:65" s="72" customFormat="1" ht="11.25">
      <c r="A372" s="55">
        <v>355</v>
      </c>
      <c r="B372" s="72" t="s">
        <v>154</v>
      </c>
      <c r="C372" s="72" t="s">
        <v>581</v>
      </c>
      <c r="L372" s="72" t="s">
        <v>126</v>
      </c>
      <c r="M372" s="73"/>
      <c r="N372" s="73"/>
      <c r="O372" s="55">
        <v>35</v>
      </c>
      <c r="P372" s="73">
        <v>7691795.3</v>
      </c>
      <c r="Q372" s="73">
        <v>591550.3</v>
      </c>
      <c r="R372" s="55">
        <v>35</v>
      </c>
      <c r="S372" s="72">
        <v>312</v>
      </c>
      <c r="X372" s="57"/>
      <c r="AI372" s="73">
        <v>52</v>
      </c>
      <c r="AR372" s="72" t="s">
        <v>515</v>
      </c>
      <c r="AT372" s="74">
        <v>1947</v>
      </c>
      <c r="BM372" s="74"/>
    </row>
    <row r="373" spans="1:65" s="57" customFormat="1" ht="11.25">
      <c r="A373" s="55">
        <v>356</v>
      </c>
      <c r="B373" s="57" t="s">
        <v>154</v>
      </c>
      <c r="C373" s="57" t="s">
        <v>582</v>
      </c>
      <c r="L373" s="57" t="s">
        <v>126</v>
      </c>
      <c r="M373" s="64"/>
      <c r="N373" s="64"/>
      <c r="O373" s="55">
        <v>35</v>
      </c>
      <c r="P373" s="64">
        <v>7692382.4</v>
      </c>
      <c r="Q373" s="64">
        <v>591380.7</v>
      </c>
      <c r="R373" s="55">
        <v>35</v>
      </c>
      <c r="S373" s="57">
        <v>299.1</v>
      </c>
      <c r="AI373" s="64">
        <v>53.6</v>
      </c>
      <c r="AN373" s="57" t="s">
        <v>477</v>
      </c>
      <c r="AP373" s="57" t="s">
        <v>486</v>
      </c>
      <c r="AR373" s="57" t="s">
        <v>515</v>
      </c>
      <c r="AT373" s="66">
        <v>1963</v>
      </c>
      <c r="AZ373" s="57" t="s">
        <v>537</v>
      </c>
      <c r="BC373" s="57" t="s">
        <v>471</v>
      </c>
      <c r="BD373" s="57" t="s">
        <v>272</v>
      </c>
      <c r="BM373" s="66"/>
    </row>
    <row r="374" spans="1:65" s="57" customFormat="1" ht="11.25">
      <c r="A374" s="55">
        <v>357</v>
      </c>
      <c r="B374" s="57" t="s">
        <v>222</v>
      </c>
      <c r="C374" s="57" t="s">
        <v>580</v>
      </c>
      <c r="N374" s="64"/>
      <c r="O374" s="55">
        <v>35</v>
      </c>
      <c r="P374" s="75">
        <f>P373+(S373-W374/2)*COS(T374*PI()/200)</f>
        <v>7692095.040392102</v>
      </c>
      <c r="Q374" s="75">
        <f>Q373+(S373-W374/2)*SIN(T374*PI()/200)</f>
        <v>591463.6886973057</v>
      </c>
      <c r="R374" s="76">
        <v>35</v>
      </c>
      <c r="S374" s="75">
        <f>SQRT((P375-P373)^2+(Q375-Q373)^2)</f>
        <v>631.8062123784605</v>
      </c>
      <c r="T374" s="77">
        <f>IF(ATAN2((P375-P373),(Q375-Q373))&lt;0,ATAN2((P375-P373),(Q375-Q373))+2*PI(),ATAN2((P375-P373),(Q375-Q373)))*200/PI()</f>
        <v>182.1015799276991</v>
      </c>
      <c r="U374" s="75"/>
      <c r="V374" s="75"/>
      <c r="W374" s="75">
        <f>(S373+S375)-S374</f>
        <v>-0.006212378460531909</v>
      </c>
      <c r="AA374" s="64"/>
      <c r="AI374" s="64"/>
      <c r="AR374" s="57" t="s">
        <v>515</v>
      </c>
      <c r="AT374" s="66">
        <v>1963</v>
      </c>
      <c r="BM374" s="66" t="s">
        <v>225</v>
      </c>
    </row>
    <row r="375" spans="1:65" s="57" customFormat="1" ht="11.25">
      <c r="A375" s="55">
        <v>358</v>
      </c>
      <c r="B375" s="57" t="s">
        <v>154</v>
      </c>
      <c r="C375" s="57" t="s">
        <v>583</v>
      </c>
      <c r="L375" s="57" t="s">
        <v>126</v>
      </c>
      <c r="M375" s="64"/>
      <c r="N375" s="64"/>
      <c r="O375" s="55">
        <v>35</v>
      </c>
      <c r="P375" s="64">
        <v>7691775.4</v>
      </c>
      <c r="Q375" s="64">
        <v>591556</v>
      </c>
      <c r="R375" s="55">
        <v>35</v>
      </c>
      <c r="S375" s="57">
        <v>332.7</v>
      </c>
      <c r="AI375" s="64">
        <v>52</v>
      </c>
      <c r="AR375" s="57" t="s">
        <v>515</v>
      </c>
      <c r="AT375" s="66">
        <v>1963</v>
      </c>
      <c r="BM375" s="66"/>
    </row>
    <row r="376" spans="1:65" s="72" customFormat="1" ht="11.25">
      <c r="A376" s="55">
        <v>359</v>
      </c>
      <c r="B376" s="72" t="s">
        <v>154</v>
      </c>
      <c r="C376" s="72" t="s">
        <v>584</v>
      </c>
      <c r="L376" s="72" t="s">
        <v>126</v>
      </c>
      <c r="M376" s="73"/>
      <c r="N376" s="73"/>
      <c r="O376" s="55">
        <v>35</v>
      </c>
      <c r="P376" s="73">
        <v>7692539.9</v>
      </c>
      <c r="Q376" s="73">
        <v>591775.1</v>
      </c>
      <c r="R376" s="55">
        <v>35</v>
      </c>
      <c r="S376" s="72">
        <v>72.3</v>
      </c>
      <c r="X376" s="57"/>
      <c r="AI376" s="73">
        <v>51.6</v>
      </c>
      <c r="AR376" s="72" t="s">
        <v>515</v>
      </c>
      <c r="AT376" s="74">
        <v>1947</v>
      </c>
      <c r="AZ376" s="72" t="s">
        <v>585</v>
      </c>
      <c r="BC376" s="72" t="s">
        <v>586</v>
      </c>
      <c r="BD376" s="72" t="s">
        <v>272</v>
      </c>
      <c r="BM376" s="74"/>
    </row>
    <row r="377" spans="1:65" s="72" customFormat="1" ht="11.25">
      <c r="A377" s="55">
        <v>360</v>
      </c>
      <c r="B377" s="72" t="s">
        <v>222</v>
      </c>
      <c r="C377" s="72" t="s">
        <v>587</v>
      </c>
      <c r="N377" s="73"/>
      <c r="O377" s="55">
        <v>35</v>
      </c>
      <c r="P377" s="75">
        <f>P376+(S376-W377/2)*COS(T377*PI()/200)</f>
        <v>7692508.426116574</v>
      </c>
      <c r="Q377" s="75">
        <f>Q376+(S376-W377/2)*SIN(T377*PI()/200)</f>
        <v>591840.1840032844</v>
      </c>
      <c r="R377" s="76">
        <v>35</v>
      </c>
      <c r="S377" s="75">
        <f>SQRT((P378-P376)^2+(Q378-Q376)^2)</f>
        <v>152.28952688905568</v>
      </c>
      <c r="T377" s="77">
        <f>IF(ATAN2((P378-P376),(Q378-Q376))&lt;0,ATAN2((P378-P376),(Q378-Q376))+2*PI(),ATAN2((P378-P376),(Q378-Q376)))*200/PI()</f>
        <v>128.67542479141738</v>
      </c>
      <c r="U377" s="75"/>
      <c r="V377" s="75"/>
      <c r="W377" s="75">
        <f>(S376+S378)-S377</f>
        <v>0.01047311094433212</v>
      </c>
      <c r="X377" s="57">
        <v>300</v>
      </c>
      <c r="Y377" s="65">
        <f>SUM($X$18:X377)</f>
        <v>46493.100000000006</v>
      </c>
      <c r="Z377" s="57"/>
      <c r="AA377" s="64"/>
      <c r="AI377" s="73"/>
      <c r="AR377" s="72" t="s">
        <v>515</v>
      </c>
      <c r="AT377" s="74">
        <v>1947</v>
      </c>
      <c r="BM377" s="74" t="s">
        <v>225</v>
      </c>
    </row>
    <row r="378" spans="1:65" s="72" customFormat="1" ht="11.25">
      <c r="A378" s="55">
        <v>361</v>
      </c>
      <c r="B378" s="72" t="s">
        <v>154</v>
      </c>
      <c r="C378" s="72" t="s">
        <v>588</v>
      </c>
      <c r="L378" s="72" t="s">
        <v>126</v>
      </c>
      <c r="M378" s="73"/>
      <c r="N378" s="73"/>
      <c r="O378" s="55">
        <v>35</v>
      </c>
      <c r="P378" s="73">
        <v>7692473.6</v>
      </c>
      <c r="Q378" s="73">
        <v>591912.2</v>
      </c>
      <c r="R378" s="55">
        <v>35</v>
      </c>
      <c r="S378" s="72">
        <v>80</v>
      </c>
      <c r="X378" s="57"/>
      <c r="AI378" s="73">
        <v>51.3</v>
      </c>
      <c r="AR378" s="72" t="s">
        <v>515</v>
      </c>
      <c r="AT378" s="74">
        <v>1947</v>
      </c>
      <c r="BM378" s="74"/>
    </row>
    <row r="379" spans="1:65" s="57" customFormat="1" ht="11.25">
      <c r="A379" s="55">
        <v>362</v>
      </c>
      <c r="B379" s="57" t="s">
        <v>154</v>
      </c>
      <c r="C379" s="57" t="s">
        <v>589</v>
      </c>
      <c r="L379" s="57" t="s">
        <v>126</v>
      </c>
      <c r="M379" s="64"/>
      <c r="N379" s="64"/>
      <c r="O379" s="55">
        <v>35</v>
      </c>
      <c r="P379" s="64">
        <v>7692555.6</v>
      </c>
      <c r="Q379" s="64">
        <v>591742.6</v>
      </c>
      <c r="R379" s="55">
        <v>35</v>
      </c>
      <c r="S379" s="57">
        <v>108.5</v>
      </c>
      <c r="AI379" s="64">
        <v>52.4</v>
      </c>
      <c r="AN379" s="57" t="s">
        <v>477</v>
      </c>
      <c r="AP379" s="57" t="s">
        <v>486</v>
      </c>
      <c r="AR379" s="57" t="s">
        <v>515</v>
      </c>
      <c r="AT379" s="66">
        <v>1963</v>
      </c>
      <c r="AZ379" s="57" t="s">
        <v>585</v>
      </c>
      <c r="BC379" s="57" t="s">
        <v>586</v>
      </c>
      <c r="BD379" s="57" t="s">
        <v>272</v>
      </c>
      <c r="BM379" s="66"/>
    </row>
    <row r="380" spans="1:65" s="57" customFormat="1" ht="11.25">
      <c r="A380" s="55">
        <v>363</v>
      </c>
      <c r="B380" s="57" t="s">
        <v>222</v>
      </c>
      <c r="C380" s="57" t="s">
        <v>587</v>
      </c>
      <c r="N380" s="64"/>
      <c r="O380" s="55">
        <v>35</v>
      </c>
      <c r="P380" s="75">
        <f>P379+(S379-W380/2)*COS(T380*PI()/200)</f>
        <v>7692508.375447295</v>
      </c>
      <c r="Q380" s="75">
        <f>Q379+(S379-W380/2)*SIN(T380*PI()/200)</f>
        <v>591840.2741968145</v>
      </c>
      <c r="R380" s="76">
        <v>35</v>
      </c>
      <c r="S380" s="75">
        <f>SQRT((P381-P379)^2+(Q381-Q379)^2)</f>
        <v>188.3830140962611</v>
      </c>
      <c r="T380" s="77">
        <f>IF(ATAN2((P381-P379),(Q381-Q379))&lt;0,ATAN2((P381-P379),(Q381-Q379))+2*PI(),ATAN2((P381-P379),(Q381-Q379)))*200/PI()</f>
        <v>128.67036534249513</v>
      </c>
      <c r="U380" s="75"/>
      <c r="V380" s="75"/>
      <c r="W380" s="75">
        <f>(S379+S381)-S380</f>
        <v>0.016985903738913066</v>
      </c>
      <c r="AA380" s="64"/>
      <c r="AI380" s="64"/>
      <c r="AR380" s="57" t="s">
        <v>515</v>
      </c>
      <c r="AT380" s="66">
        <v>1963</v>
      </c>
      <c r="BM380" s="66" t="s">
        <v>225</v>
      </c>
    </row>
    <row r="381" spans="1:65" s="57" customFormat="1" ht="11.25">
      <c r="A381" s="55">
        <v>364</v>
      </c>
      <c r="B381" s="57" t="s">
        <v>154</v>
      </c>
      <c r="C381" s="57" t="s">
        <v>588</v>
      </c>
      <c r="L381" s="57" t="s">
        <v>126</v>
      </c>
      <c r="M381" s="64"/>
      <c r="N381" s="64"/>
      <c r="O381" s="55">
        <v>35</v>
      </c>
      <c r="P381" s="64">
        <v>7692473.6</v>
      </c>
      <c r="Q381" s="64">
        <v>591912.2</v>
      </c>
      <c r="R381" s="55">
        <v>35</v>
      </c>
      <c r="S381" s="57">
        <v>79.9</v>
      </c>
      <c r="AI381" s="64">
        <v>51.3</v>
      </c>
      <c r="AR381" s="57" t="s">
        <v>515</v>
      </c>
      <c r="AT381" s="66">
        <v>1947</v>
      </c>
      <c r="BM381" s="66"/>
    </row>
    <row r="382" spans="1:65" s="72" customFormat="1" ht="11.25">
      <c r="A382" s="55">
        <v>365</v>
      </c>
      <c r="B382" s="72" t="s">
        <v>154</v>
      </c>
      <c r="C382" s="72" t="s">
        <v>590</v>
      </c>
      <c r="L382" s="72" t="s">
        <v>126</v>
      </c>
      <c r="M382" s="73"/>
      <c r="N382" s="73"/>
      <c r="O382" s="55">
        <v>35</v>
      </c>
      <c r="P382" s="73">
        <v>7692701.9</v>
      </c>
      <c r="Q382" s="73">
        <v>591960.7</v>
      </c>
      <c r="R382" s="55">
        <v>35</v>
      </c>
      <c r="S382" s="72">
        <v>107</v>
      </c>
      <c r="X382" s="57"/>
      <c r="AI382" s="73">
        <v>52.7</v>
      </c>
      <c r="AR382" s="72" t="s">
        <v>515</v>
      </c>
      <c r="AT382" s="74">
        <v>1947</v>
      </c>
      <c r="AZ382" s="72" t="s">
        <v>585</v>
      </c>
      <c r="BC382" s="72" t="s">
        <v>586</v>
      </c>
      <c r="BD382" s="72" t="s">
        <v>272</v>
      </c>
      <c r="BM382" s="74"/>
    </row>
    <row r="383" spans="1:65" s="72" customFormat="1" ht="11.25">
      <c r="A383" s="55">
        <v>366</v>
      </c>
      <c r="B383" s="72" t="s">
        <v>222</v>
      </c>
      <c r="C383" s="72" t="s">
        <v>591</v>
      </c>
      <c r="N383" s="73"/>
      <c r="O383" s="55">
        <v>35</v>
      </c>
      <c r="P383" s="75">
        <f>P382+(S382-W383/2)*COS(T383*PI()/200)</f>
        <v>7692709.0629754225</v>
      </c>
      <c r="Q383" s="75">
        <f>Q382+(S382-W383/2)*SIN(T383*PI()/200)</f>
        <v>592067.4813928775</v>
      </c>
      <c r="R383" s="76">
        <v>35</v>
      </c>
      <c r="S383" s="75">
        <f>SQRT((P384-P382)^2+(Q384-Q382)^2)</f>
        <v>242.0427441589106</v>
      </c>
      <c r="T383" s="77">
        <f>IF(ATAN2((P384-P382),(Q384-Q382))&lt;0,ATAN2((P384-P382),(Q384-Q382))+2*PI(),ATAN2((P384-P382),(Q384-Q382)))*200/PI()</f>
        <v>95.73589537066252</v>
      </c>
      <c r="U383" s="75"/>
      <c r="V383" s="75"/>
      <c r="W383" s="75">
        <f>(S382+S384)-S383</f>
        <v>-0.04274415891060812</v>
      </c>
      <c r="X383" s="57">
        <v>625</v>
      </c>
      <c r="Y383" s="65">
        <f>SUM($X$18:X383)</f>
        <v>47118.100000000006</v>
      </c>
      <c r="Z383" s="57"/>
      <c r="AA383" s="64"/>
      <c r="AI383" s="73"/>
      <c r="AR383" s="72" t="s">
        <v>515</v>
      </c>
      <c r="AT383" s="74">
        <v>1947</v>
      </c>
      <c r="BM383" s="74" t="s">
        <v>225</v>
      </c>
    </row>
    <row r="384" spans="1:65" s="72" customFormat="1" ht="11.25">
      <c r="A384" s="55">
        <v>367</v>
      </c>
      <c r="B384" s="72" t="s">
        <v>154</v>
      </c>
      <c r="C384" s="72" t="s">
        <v>592</v>
      </c>
      <c r="L384" s="72" t="s">
        <v>126</v>
      </c>
      <c r="M384" s="73"/>
      <c r="N384" s="73"/>
      <c r="O384" s="55">
        <v>35</v>
      </c>
      <c r="P384" s="73">
        <v>7692718.1</v>
      </c>
      <c r="Q384" s="73">
        <v>592202.2</v>
      </c>
      <c r="R384" s="55">
        <v>35</v>
      </c>
      <c r="S384" s="72">
        <v>135</v>
      </c>
      <c r="X384" s="57"/>
      <c r="AI384" s="73">
        <v>55.7</v>
      </c>
      <c r="AR384" s="72" t="s">
        <v>515</v>
      </c>
      <c r="AT384" s="74">
        <v>1947</v>
      </c>
      <c r="BM384" s="74"/>
    </row>
    <row r="385" spans="1:65" s="57" customFormat="1" ht="11.25">
      <c r="A385" s="55">
        <v>368</v>
      </c>
      <c r="B385" s="57" t="s">
        <v>154</v>
      </c>
      <c r="C385" s="57" t="s">
        <v>593</v>
      </c>
      <c r="L385" s="57" t="s">
        <v>126</v>
      </c>
      <c r="M385" s="64"/>
      <c r="N385" s="64"/>
      <c r="O385" s="55">
        <v>35</v>
      </c>
      <c r="P385" s="64">
        <v>7692701.5</v>
      </c>
      <c r="Q385" s="64">
        <v>591955.3</v>
      </c>
      <c r="R385" s="55">
        <v>35</v>
      </c>
      <c r="S385" s="57">
        <v>112.4</v>
      </c>
      <c r="AI385" s="64">
        <v>53.7</v>
      </c>
      <c r="AN385" s="57" t="s">
        <v>477</v>
      </c>
      <c r="AP385" s="57" t="s">
        <v>486</v>
      </c>
      <c r="AR385" s="57" t="s">
        <v>515</v>
      </c>
      <c r="AT385" s="66">
        <v>1963</v>
      </c>
      <c r="AZ385" s="57" t="s">
        <v>585</v>
      </c>
      <c r="BC385" s="57" t="s">
        <v>586</v>
      </c>
      <c r="BD385" s="57" t="s">
        <v>272</v>
      </c>
      <c r="BM385" s="66"/>
    </row>
    <row r="386" spans="1:65" s="57" customFormat="1" ht="11.25">
      <c r="A386" s="55">
        <v>369</v>
      </c>
      <c r="B386" s="57" t="s">
        <v>222</v>
      </c>
      <c r="C386" s="57" t="s">
        <v>591</v>
      </c>
      <c r="N386" s="64"/>
      <c r="O386" s="55">
        <v>35</v>
      </c>
      <c r="P386" s="75">
        <f>P385+(S385-W386/2)*COS(T386*PI()/200)</f>
        <v>7692709.038616456</v>
      </c>
      <c r="Q386" s="75">
        <f>Q385+(S385-W386/2)*SIN(T386*PI()/200)</f>
        <v>592067.4255664557</v>
      </c>
      <c r="R386" s="76">
        <v>35</v>
      </c>
      <c r="S386" s="75">
        <f>SQRT((P387-P385)^2+(Q387-Q385)^2)</f>
        <v>247.4574104769175</v>
      </c>
      <c r="T386" s="77">
        <f>IF(ATAN2((P387-P385),(Q387-Q385))&lt;0,ATAN2((P387-P385),(Q387-Q385))+2*PI(),ATAN2((P387-P385),(Q387-Q385)))*200/PI()</f>
        <v>95.7262018300208</v>
      </c>
      <c r="U386" s="75"/>
      <c r="V386" s="75"/>
      <c r="W386" s="75">
        <f>(S385+S387)-S386</f>
        <v>0.04258952308251196</v>
      </c>
      <c r="AA386" s="64"/>
      <c r="AI386" s="64"/>
      <c r="AR386" s="57" t="s">
        <v>515</v>
      </c>
      <c r="AT386" s="66">
        <v>1963</v>
      </c>
      <c r="BM386" s="66" t="s">
        <v>225</v>
      </c>
    </row>
    <row r="387" spans="1:65" s="57" customFormat="1" ht="11.25">
      <c r="A387" s="55">
        <v>370</v>
      </c>
      <c r="B387" s="57" t="s">
        <v>154</v>
      </c>
      <c r="C387" s="57" t="s">
        <v>592</v>
      </c>
      <c r="L387" s="57" t="s">
        <v>126</v>
      </c>
      <c r="M387" s="64"/>
      <c r="N387" s="64"/>
      <c r="O387" s="55">
        <v>35</v>
      </c>
      <c r="P387" s="64">
        <v>7692718.1</v>
      </c>
      <c r="Q387" s="64">
        <v>592202.2</v>
      </c>
      <c r="R387" s="55">
        <v>35</v>
      </c>
      <c r="S387" s="57">
        <v>135.1</v>
      </c>
      <c r="AI387" s="64">
        <v>55.7</v>
      </c>
      <c r="AR387" s="57" t="s">
        <v>515</v>
      </c>
      <c r="AT387" s="66">
        <v>1947</v>
      </c>
      <c r="BM387" s="66"/>
    </row>
    <row r="388" spans="1:65" s="57" customFormat="1" ht="11.25">
      <c r="A388" s="55">
        <v>371</v>
      </c>
      <c r="B388" s="57" t="s">
        <v>154</v>
      </c>
      <c r="C388" s="57" t="s">
        <v>594</v>
      </c>
      <c r="L388" s="57" t="s">
        <v>126</v>
      </c>
      <c r="M388" s="64"/>
      <c r="N388" s="64"/>
      <c r="O388" s="55">
        <v>35</v>
      </c>
      <c r="P388" s="64">
        <v>7693124.8</v>
      </c>
      <c r="Q388" s="64">
        <v>592540.4</v>
      </c>
      <c r="R388" s="55">
        <v>35</v>
      </c>
      <c r="S388" s="57">
        <v>139.2</v>
      </c>
      <c r="AI388" s="64">
        <v>53.1</v>
      </c>
      <c r="AR388" s="57" t="s">
        <v>515</v>
      </c>
      <c r="AT388" s="66">
        <v>1947</v>
      </c>
      <c r="BF388" s="57" t="s">
        <v>441</v>
      </c>
      <c r="BM388" s="66"/>
    </row>
    <row r="389" spans="1:65" s="57" customFormat="1" ht="11.25">
      <c r="A389" s="55">
        <v>372</v>
      </c>
      <c r="B389" s="57" t="s">
        <v>222</v>
      </c>
      <c r="C389" s="57" t="s">
        <v>595</v>
      </c>
      <c r="N389" s="64"/>
      <c r="O389" s="55">
        <v>35</v>
      </c>
      <c r="P389" s="75">
        <f>P388+(S388-W389/2)*COS(T389*PI()/200)</f>
        <v>7692992.025907343</v>
      </c>
      <c r="Q389" s="75">
        <f>Q388+(S388-W389/2)*SIN(T389*PI()/200)</f>
        <v>592582.2706682236</v>
      </c>
      <c r="R389" s="76">
        <v>35</v>
      </c>
      <c r="S389" s="75">
        <f>SQRT((P390-P388)^2+(Q390-Q388)^2)</f>
        <v>303.2393114358678</v>
      </c>
      <c r="T389" s="77">
        <f>IF(ATAN2((P390-P388),(Q390-Q388))&lt;0,ATAN2((P390-P388),(Q390-Q388))+2*PI(),ATAN2((P390-P388),(Q390-Q388)))*200/PI()</f>
        <v>180.5524340265696</v>
      </c>
      <c r="U389" s="75"/>
      <c r="V389" s="75"/>
      <c r="W389" s="75">
        <f>(S388+S390)-S389</f>
        <v>-0.03931143586783037</v>
      </c>
      <c r="X389" s="57">
        <v>830</v>
      </c>
      <c r="Y389" s="65">
        <f>SUM($X$18:X389)</f>
        <v>47948.100000000006</v>
      </c>
      <c r="AA389" s="64"/>
      <c r="AI389" s="64"/>
      <c r="AR389" s="57" t="s">
        <v>515</v>
      </c>
      <c r="AT389" s="66">
        <v>1947</v>
      </c>
      <c r="BM389" s="66" t="s">
        <v>225</v>
      </c>
    </row>
    <row r="390" spans="1:65" s="57" customFormat="1" ht="11.25">
      <c r="A390" s="55">
        <v>373</v>
      </c>
      <c r="B390" s="57" t="s">
        <v>154</v>
      </c>
      <c r="C390" s="57" t="s">
        <v>596</v>
      </c>
      <c r="L390" s="57" t="s">
        <v>126</v>
      </c>
      <c r="M390" s="64"/>
      <c r="N390" s="64"/>
      <c r="O390" s="55">
        <v>35</v>
      </c>
      <c r="P390" s="64">
        <v>7692835.6</v>
      </c>
      <c r="Q390" s="64">
        <v>592631.6</v>
      </c>
      <c r="R390" s="55">
        <v>35</v>
      </c>
      <c r="S390" s="57">
        <v>164</v>
      </c>
      <c r="AI390" s="64">
        <v>54.8</v>
      </c>
      <c r="AR390" s="57" t="s">
        <v>515</v>
      </c>
      <c r="AT390" s="66">
        <v>1947</v>
      </c>
      <c r="BF390" s="57" t="s">
        <v>441</v>
      </c>
      <c r="BM390" s="66"/>
    </row>
    <row r="391" spans="1:65" s="72" customFormat="1" ht="11.25">
      <c r="A391" s="55">
        <v>374</v>
      </c>
      <c r="B391" s="72" t="s">
        <v>154</v>
      </c>
      <c r="C391" s="72" t="s">
        <v>597</v>
      </c>
      <c r="L391" s="72" t="s">
        <v>126</v>
      </c>
      <c r="M391" s="73"/>
      <c r="N391" s="73"/>
      <c r="O391" s="55">
        <v>35</v>
      </c>
      <c r="P391" s="73">
        <v>7693593.8</v>
      </c>
      <c r="Q391" s="73">
        <v>593208</v>
      </c>
      <c r="R391" s="55">
        <v>35</v>
      </c>
      <c r="S391" s="72">
        <v>136.8</v>
      </c>
      <c r="X391" s="57"/>
      <c r="AI391" s="73">
        <v>51.7</v>
      </c>
      <c r="AR391" s="72" t="s">
        <v>515</v>
      </c>
      <c r="AT391" s="74">
        <v>1947</v>
      </c>
      <c r="AZ391" s="72" t="s">
        <v>598</v>
      </c>
      <c r="BC391" s="72" t="s">
        <v>586</v>
      </c>
      <c r="BD391" s="72" t="s">
        <v>272</v>
      </c>
      <c r="BM391" s="74"/>
    </row>
    <row r="392" spans="1:65" s="72" customFormat="1" ht="11.25">
      <c r="A392" s="55">
        <v>375</v>
      </c>
      <c r="B392" s="72" t="s">
        <v>222</v>
      </c>
      <c r="C392" s="72" t="s">
        <v>599</v>
      </c>
      <c r="N392" s="73"/>
      <c r="O392" s="55">
        <v>35</v>
      </c>
      <c r="P392" s="75">
        <f>P391+(S391-W392/2)*COS(T392*PI()/200)</f>
        <v>7693466.639993922</v>
      </c>
      <c r="Q392" s="75">
        <f>Q391+(S391-W392/2)*SIN(T392*PI()/200)</f>
        <v>593258.4916130936</v>
      </c>
      <c r="R392" s="76">
        <v>35</v>
      </c>
      <c r="S392" s="75">
        <f>SQRT((P393-P391)^2+(Q393-Q391)^2)</f>
        <v>249.83530575176502</v>
      </c>
      <c r="T392" s="77">
        <f>IF(ATAN2((P393-P391),(Q393-Q391))&lt;0,ATAN2((P393-P391),(Q393-Q391))+2*PI(),ATAN2((P393-P391),(Q393-Q391)))*200/PI()</f>
        <v>175.93709339869326</v>
      </c>
      <c r="U392" s="75"/>
      <c r="V392" s="75"/>
      <c r="W392" s="75">
        <f>(S391+S393)-S392</f>
        <v>-0.03530575176500861</v>
      </c>
      <c r="X392" s="57">
        <v>655</v>
      </c>
      <c r="Y392" s="65">
        <f>SUM($X$18:X392)</f>
        <v>48603.100000000006</v>
      </c>
      <c r="Z392" s="57"/>
      <c r="AA392" s="64"/>
      <c r="AI392" s="73"/>
      <c r="AR392" s="72" t="s">
        <v>515</v>
      </c>
      <c r="AT392" s="74">
        <v>1947</v>
      </c>
      <c r="BM392" s="74" t="s">
        <v>225</v>
      </c>
    </row>
    <row r="393" spans="1:65" s="72" customFormat="1" ht="11.25">
      <c r="A393" s="55">
        <v>376</v>
      </c>
      <c r="B393" s="72" t="s">
        <v>154</v>
      </c>
      <c r="C393" s="72" t="s">
        <v>600</v>
      </c>
      <c r="L393" s="72" t="s">
        <v>126</v>
      </c>
      <c r="M393" s="73"/>
      <c r="N393" s="73"/>
      <c r="O393" s="55">
        <v>35</v>
      </c>
      <c r="P393" s="73">
        <v>7693361.6</v>
      </c>
      <c r="Q393" s="73">
        <v>593300.2</v>
      </c>
      <c r="R393" s="55">
        <v>35</v>
      </c>
      <c r="S393" s="72">
        <v>113</v>
      </c>
      <c r="X393" s="57"/>
      <c r="AI393" s="73">
        <v>51.2</v>
      </c>
      <c r="AR393" s="72" t="s">
        <v>515</v>
      </c>
      <c r="AT393" s="74">
        <v>1947</v>
      </c>
      <c r="BM393" s="74"/>
    </row>
    <row r="394" spans="1:65" s="57" customFormat="1" ht="11.25">
      <c r="A394" s="55">
        <v>377</v>
      </c>
      <c r="B394" s="57" t="s">
        <v>154</v>
      </c>
      <c r="C394" s="57" t="s">
        <v>601</v>
      </c>
      <c r="L394" s="57" t="s">
        <v>126</v>
      </c>
      <c r="M394" s="64"/>
      <c r="N394" s="64"/>
      <c r="O394" s="55">
        <v>35</v>
      </c>
      <c r="P394" s="64">
        <v>7693613.6</v>
      </c>
      <c r="Q394" s="64">
        <v>593200.1</v>
      </c>
      <c r="R394" s="55">
        <v>35</v>
      </c>
      <c r="S394" s="57">
        <v>158.1</v>
      </c>
      <c r="AI394" s="64">
        <v>52.2</v>
      </c>
      <c r="AN394" s="57" t="s">
        <v>477</v>
      </c>
      <c r="AP394" s="57" t="s">
        <v>486</v>
      </c>
      <c r="AR394" s="57" t="s">
        <v>515</v>
      </c>
      <c r="AT394" s="66">
        <v>1963</v>
      </c>
      <c r="AZ394" s="57" t="s">
        <v>598</v>
      </c>
      <c r="BC394" s="57" t="s">
        <v>586</v>
      </c>
      <c r="BD394" s="57" t="s">
        <v>272</v>
      </c>
      <c r="BM394" s="66"/>
    </row>
    <row r="395" spans="1:65" s="57" customFormat="1" ht="11.25">
      <c r="A395" s="55">
        <v>378</v>
      </c>
      <c r="B395" s="57" t="s">
        <v>222</v>
      </c>
      <c r="C395" s="57" t="s">
        <v>599</v>
      </c>
      <c r="N395" s="64"/>
      <c r="O395" s="55">
        <v>35</v>
      </c>
      <c r="P395" s="75">
        <f>P394+(S394-W395/2)*COS(T395*PI()/200)</f>
        <v>7693466.682701476</v>
      </c>
      <c r="Q395" s="75">
        <f>Q394+(S394-W395/2)*SIN(T395*PI()/200)</f>
        <v>593258.4770550701</v>
      </c>
      <c r="R395" s="76">
        <v>35</v>
      </c>
      <c r="S395" s="75">
        <f>SQRT((P396-P394)^2+(Q396-Q394)^2)</f>
        <v>308.1807910945952</v>
      </c>
      <c r="T395" s="77">
        <f>IF(ATAN2((P396-P394),(Q396-Q394))&lt;0,ATAN2((P396-P394),(Q396-Q394))+2*PI(),ATAN2((P396-P394),(Q396-Q394)))*200/PI()</f>
        <v>175.9219787887527</v>
      </c>
      <c r="U395" s="75"/>
      <c r="V395" s="75"/>
      <c r="W395" s="75">
        <f>(S394+S396)-S395</f>
        <v>0.019208905404809684</v>
      </c>
      <c r="AA395" s="64"/>
      <c r="AI395" s="64"/>
      <c r="AR395" s="57" t="s">
        <v>515</v>
      </c>
      <c r="AT395" s="66">
        <v>1963</v>
      </c>
      <c r="BM395" s="66" t="s">
        <v>225</v>
      </c>
    </row>
    <row r="396" spans="1:65" s="57" customFormat="1" ht="11.25">
      <c r="A396" s="55">
        <v>379</v>
      </c>
      <c r="B396" s="57" t="s">
        <v>154</v>
      </c>
      <c r="C396" s="57" t="s">
        <v>602</v>
      </c>
      <c r="L396" s="57" t="s">
        <v>126</v>
      </c>
      <c r="M396" s="64"/>
      <c r="N396" s="64"/>
      <c r="O396" s="55">
        <v>35</v>
      </c>
      <c r="P396" s="64">
        <v>7693327.2</v>
      </c>
      <c r="Q396" s="64">
        <v>593313.9</v>
      </c>
      <c r="R396" s="55">
        <v>35</v>
      </c>
      <c r="S396" s="57">
        <v>150.1</v>
      </c>
      <c r="AI396" s="64">
        <v>51.2</v>
      </c>
      <c r="AR396" s="57" t="s">
        <v>515</v>
      </c>
      <c r="AT396" s="66">
        <v>1963</v>
      </c>
      <c r="BM396" s="66"/>
    </row>
    <row r="397" spans="1:65" s="72" customFormat="1" ht="11.25">
      <c r="A397" s="55">
        <v>380</v>
      </c>
      <c r="B397" s="72" t="s">
        <v>154</v>
      </c>
      <c r="C397" s="72" t="s">
        <v>603</v>
      </c>
      <c r="L397" s="72" t="s">
        <v>126</v>
      </c>
      <c r="M397" s="73"/>
      <c r="N397" s="73"/>
      <c r="O397" s="55">
        <v>35</v>
      </c>
      <c r="P397" s="73">
        <v>7693930.5</v>
      </c>
      <c r="Q397" s="73">
        <v>593595.6</v>
      </c>
      <c r="R397" s="55">
        <v>35</v>
      </c>
      <c r="S397" s="72">
        <v>47.4</v>
      </c>
      <c r="X397" s="57"/>
      <c r="AI397" s="73">
        <v>51.1</v>
      </c>
      <c r="AR397" s="72" t="s">
        <v>515</v>
      </c>
      <c r="AT397" s="74">
        <v>1947</v>
      </c>
      <c r="AZ397" s="72" t="s">
        <v>604</v>
      </c>
      <c r="BD397" s="72" t="s">
        <v>42</v>
      </c>
      <c r="BM397" s="74"/>
    </row>
    <row r="398" spans="1:65" s="72" customFormat="1" ht="11.25">
      <c r="A398" s="55">
        <v>381</v>
      </c>
      <c r="B398" s="72" t="s">
        <v>222</v>
      </c>
      <c r="C398" s="72" t="s">
        <v>605</v>
      </c>
      <c r="N398" s="73"/>
      <c r="O398" s="55">
        <v>35</v>
      </c>
      <c r="P398" s="75">
        <f>P397+(S397-W398/2)*COS(T398*PI()/200)</f>
        <v>7693893.131918416</v>
      </c>
      <c r="Q398" s="75">
        <f>Q397+(S397-W398/2)*SIN(T398*PI()/200)</f>
        <v>593624.7900828988</v>
      </c>
      <c r="R398" s="76">
        <v>35</v>
      </c>
      <c r="S398" s="75">
        <f>SQRT((P399-P397)^2+(Q399-Q397)^2)</f>
        <v>79.4353196000094</v>
      </c>
      <c r="T398" s="77">
        <f>IF(ATAN2((P399-P397),(Q399-Q397))&lt;0,ATAN2((P399-P397),(Q399-Q397))+2*PI(),ATAN2((P399-P397),(Q399-Q397)))*200/PI()</f>
        <v>157.78313334763666</v>
      </c>
      <c r="U398" s="75"/>
      <c r="V398" s="75"/>
      <c r="W398" s="75">
        <f>(S397+S399)-S398</f>
        <v>-0.035319600009387386</v>
      </c>
      <c r="X398" s="57">
        <v>290</v>
      </c>
      <c r="Y398" s="65">
        <f>SUM($X$18:X398)</f>
        <v>48893.100000000006</v>
      </c>
      <c r="Z398" s="57"/>
      <c r="AA398" s="64"/>
      <c r="AI398" s="73"/>
      <c r="AR398" s="72" t="s">
        <v>515</v>
      </c>
      <c r="AT398" s="74">
        <v>1947</v>
      </c>
      <c r="BM398" s="74" t="s">
        <v>225</v>
      </c>
    </row>
    <row r="399" spans="1:65" s="72" customFormat="1" ht="11.25">
      <c r="A399" s="55">
        <v>382</v>
      </c>
      <c r="B399" s="72" t="s">
        <v>154</v>
      </c>
      <c r="C399" s="72" t="s">
        <v>606</v>
      </c>
      <c r="L399" s="72" t="s">
        <v>126</v>
      </c>
      <c r="M399" s="73"/>
      <c r="N399" s="73"/>
      <c r="O399" s="55">
        <v>35</v>
      </c>
      <c r="P399" s="73">
        <v>7693867.9</v>
      </c>
      <c r="Q399" s="73">
        <v>593644.5</v>
      </c>
      <c r="R399" s="55">
        <v>35</v>
      </c>
      <c r="S399" s="72">
        <v>32</v>
      </c>
      <c r="X399" s="57"/>
      <c r="AI399" s="73">
        <v>53.9</v>
      </c>
      <c r="AR399" s="72" t="s">
        <v>515</v>
      </c>
      <c r="AT399" s="74">
        <v>1947</v>
      </c>
      <c r="BM399" s="74"/>
    </row>
    <row r="400" spans="1:65" s="57" customFormat="1" ht="11.25">
      <c r="A400" s="55">
        <v>383</v>
      </c>
      <c r="B400" s="57" t="s">
        <v>154</v>
      </c>
      <c r="C400" s="57" t="s">
        <v>607</v>
      </c>
      <c r="L400" s="57" t="s">
        <v>126</v>
      </c>
      <c r="M400" s="64"/>
      <c r="N400" s="64"/>
      <c r="O400" s="55">
        <v>35</v>
      </c>
      <c r="P400" s="64">
        <v>7693946.3</v>
      </c>
      <c r="Q400" s="64">
        <v>593583.3</v>
      </c>
      <c r="R400" s="55">
        <v>35</v>
      </c>
      <c r="S400" s="57">
        <v>67.4</v>
      </c>
      <c r="AI400" s="64">
        <v>52.2</v>
      </c>
      <c r="AN400" s="57" t="s">
        <v>477</v>
      </c>
      <c r="AP400" s="57" t="s">
        <v>486</v>
      </c>
      <c r="AR400" s="57" t="s">
        <v>515</v>
      </c>
      <c r="AT400" s="66">
        <v>1963</v>
      </c>
      <c r="AZ400" s="57" t="s">
        <v>604</v>
      </c>
      <c r="BD400" s="57" t="s">
        <v>42</v>
      </c>
      <c r="BM400" s="66"/>
    </row>
    <row r="401" spans="1:65" s="57" customFormat="1" ht="11.25">
      <c r="A401" s="55">
        <v>384</v>
      </c>
      <c r="B401" s="57" t="s">
        <v>222</v>
      </c>
      <c r="C401" s="57" t="s">
        <v>605</v>
      </c>
      <c r="N401" s="64"/>
      <c r="O401" s="55">
        <v>35</v>
      </c>
      <c r="P401" s="75">
        <f>P400+(S400-W401/2)*COS(T401*PI()/200)</f>
        <v>7693893.187066204</v>
      </c>
      <c r="Q401" s="75">
        <f>Q400+(S400-W401/2)*SIN(T401*PI()/200)</f>
        <v>593624.7606064836</v>
      </c>
      <c r="R401" s="76">
        <v>35</v>
      </c>
      <c r="S401" s="75">
        <f>SQRT((P402-P400)^2+(Q402-Q400)^2)</f>
        <v>99.45853407278172</v>
      </c>
      <c r="T401" s="77">
        <f>IF(ATAN2((P402-P400),(Q402-Q400))&lt;0,ATAN2((P402-P400),(Q402-Q400))+2*PI(),ATAN2((P402-P400),(Q402-Q400)))*200/PI()</f>
        <v>157.80440632886632</v>
      </c>
      <c r="U401" s="75"/>
      <c r="V401" s="75"/>
      <c r="W401" s="75">
        <f>(S400+S402)-S401</f>
        <v>0.04146592721828313</v>
      </c>
      <c r="AA401" s="64"/>
      <c r="AI401" s="64"/>
      <c r="AR401" s="57" t="s">
        <v>515</v>
      </c>
      <c r="AT401" s="66">
        <v>1963</v>
      </c>
      <c r="BM401" s="66" t="s">
        <v>225</v>
      </c>
    </row>
    <row r="402" spans="1:65" s="57" customFormat="1" ht="11.25">
      <c r="A402" s="55">
        <v>385</v>
      </c>
      <c r="B402" s="57" t="s">
        <v>154</v>
      </c>
      <c r="C402" s="57" t="s">
        <v>606</v>
      </c>
      <c r="L402" s="57" t="s">
        <v>126</v>
      </c>
      <c r="M402" s="64"/>
      <c r="N402" s="64"/>
      <c r="O402" s="55">
        <v>35</v>
      </c>
      <c r="P402" s="64">
        <v>7693867.9</v>
      </c>
      <c r="Q402" s="64">
        <v>593644.5</v>
      </c>
      <c r="R402" s="55">
        <v>35</v>
      </c>
      <c r="S402" s="57">
        <v>32.1</v>
      </c>
      <c r="AI402" s="64">
        <v>53.9</v>
      </c>
      <c r="AR402" s="57" t="s">
        <v>515</v>
      </c>
      <c r="AT402" s="66">
        <v>1947</v>
      </c>
      <c r="BM402" s="66"/>
    </row>
    <row r="403" spans="1:65" s="72" customFormat="1" ht="11.25">
      <c r="A403" s="55">
        <v>386</v>
      </c>
      <c r="B403" s="72" t="s">
        <v>154</v>
      </c>
      <c r="C403" s="72" t="s">
        <v>608</v>
      </c>
      <c r="L403" s="72" t="s">
        <v>126</v>
      </c>
      <c r="M403" s="73"/>
      <c r="N403" s="73"/>
      <c r="O403" s="55">
        <v>35</v>
      </c>
      <c r="P403" s="73">
        <v>7694097.5</v>
      </c>
      <c r="Q403" s="73">
        <v>593854.7</v>
      </c>
      <c r="R403" s="55">
        <v>35</v>
      </c>
      <c r="S403" s="72">
        <v>19</v>
      </c>
      <c r="X403" s="57"/>
      <c r="AI403" s="73">
        <v>51.2</v>
      </c>
      <c r="AR403" s="72" t="s">
        <v>515</v>
      </c>
      <c r="AT403" s="74">
        <v>1947</v>
      </c>
      <c r="AZ403" s="72" t="s">
        <v>609</v>
      </c>
      <c r="BD403" s="72" t="s">
        <v>42</v>
      </c>
      <c r="BM403" s="74"/>
    </row>
    <row r="404" spans="1:65" s="72" customFormat="1" ht="11.25">
      <c r="A404" s="55">
        <v>387</v>
      </c>
      <c r="B404" s="72" t="s">
        <v>222</v>
      </c>
      <c r="C404" s="72" t="s">
        <v>610</v>
      </c>
      <c r="N404" s="73"/>
      <c r="O404" s="55">
        <v>35</v>
      </c>
      <c r="P404" s="75">
        <f>P403+(S403-W404/2)*COS(T404*PI()/200)</f>
        <v>7694078.589979885</v>
      </c>
      <c r="Q404" s="75">
        <f>Q403+(S403-W404/2)*SIN(T404*PI()/200)</f>
        <v>593852.799950132</v>
      </c>
      <c r="R404" s="76">
        <v>35</v>
      </c>
      <c r="S404" s="75">
        <f>SQRT((P405-P403)^2+(Q405-Q403)^2)</f>
        <v>42.01047488405763</v>
      </c>
      <c r="T404" s="77">
        <f>IF(ATAN2((P405-P403),(Q405-Q403))&lt;0,ATAN2((P405-P403),(Q405-Q403))+2*PI(),ATAN2((P405-P403),(Q405-Q403)))*200/PI()</f>
        <v>206.37526074446512</v>
      </c>
      <c r="U404" s="75"/>
      <c r="V404" s="75"/>
      <c r="W404" s="75">
        <f>(S403+S405)-S404</f>
        <v>-0.010474884057629197</v>
      </c>
      <c r="X404" s="57">
        <v>535</v>
      </c>
      <c r="Y404" s="65">
        <f>SUM($X$18:X404)</f>
        <v>49428.100000000006</v>
      </c>
      <c r="Z404" s="57"/>
      <c r="AA404" s="64"/>
      <c r="AI404" s="73"/>
      <c r="AR404" s="72" t="s">
        <v>515</v>
      </c>
      <c r="AT404" s="74">
        <v>1947</v>
      </c>
      <c r="BM404" s="74" t="s">
        <v>225</v>
      </c>
    </row>
    <row r="405" spans="1:65" s="72" customFormat="1" ht="11.25">
      <c r="A405" s="55">
        <v>388</v>
      </c>
      <c r="B405" s="72" t="s">
        <v>154</v>
      </c>
      <c r="C405" s="72" t="s">
        <v>611</v>
      </c>
      <c r="L405" s="72" t="s">
        <v>126</v>
      </c>
      <c r="M405" s="73"/>
      <c r="N405" s="73"/>
      <c r="O405" s="55">
        <v>35</v>
      </c>
      <c r="P405" s="73">
        <v>7694055.7</v>
      </c>
      <c r="Q405" s="73">
        <v>593850.5</v>
      </c>
      <c r="R405" s="55">
        <v>35</v>
      </c>
      <c r="S405" s="72">
        <v>23</v>
      </c>
      <c r="X405" s="57"/>
      <c r="AI405" s="73">
        <v>52.3</v>
      </c>
      <c r="AR405" s="72" t="s">
        <v>515</v>
      </c>
      <c r="AT405" s="74">
        <v>1947</v>
      </c>
      <c r="BM405" s="74"/>
    </row>
    <row r="406" spans="1:65" s="57" customFormat="1" ht="11.25">
      <c r="A406" s="55">
        <v>389</v>
      </c>
      <c r="B406" s="57" t="s">
        <v>154</v>
      </c>
      <c r="C406" s="57" t="s">
        <v>612</v>
      </c>
      <c r="L406" s="57" t="s">
        <v>126</v>
      </c>
      <c r="M406" s="64"/>
      <c r="N406" s="64"/>
      <c r="O406" s="55">
        <v>35</v>
      </c>
      <c r="P406" s="64">
        <v>7694159.5</v>
      </c>
      <c r="Q406" s="64">
        <v>593899.4</v>
      </c>
      <c r="R406" s="55">
        <v>35</v>
      </c>
      <c r="S406" s="57">
        <v>65.4</v>
      </c>
      <c r="AI406" s="64">
        <v>53.2</v>
      </c>
      <c r="AN406" s="57" t="s">
        <v>477</v>
      </c>
      <c r="AP406" s="57" t="s">
        <v>478</v>
      </c>
      <c r="AR406" s="57" t="s">
        <v>515</v>
      </c>
      <c r="AT406" s="66">
        <v>1963</v>
      </c>
      <c r="AZ406" s="57" t="s">
        <v>609</v>
      </c>
      <c r="BD406" s="57" t="s">
        <v>42</v>
      </c>
      <c r="BM406" s="66"/>
    </row>
    <row r="407" spans="1:65" s="57" customFormat="1" ht="11.25">
      <c r="A407" s="55">
        <v>390</v>
      </c>
      <c r="B407" s="57" t="s">
        <v>222</v>
      </c>
      <c r="C407" s="57" t="s">
        <v>610</v>
      </c>
      <c r="N407" s="64"/>
      <c r="O407" s="55">
        <v>35</v>
      </c>
      <c r="P407" s="75">
        <f>P406+(S406-W407/2)*COS(T407*PI()/200)</f>
        <v>7694096.231697044</v>
      </c>
      <c r="Q407" s="75">
        <f>Q406+(S406-W407/2)*SIN(T407*PI()/200)</f>
        <v>593882.8161145088</v>
      </c>
      <c r="R407" s="76">
        <v>35</v>
      </c>
      <c r="S407" s="75">
        <f>SQRT((P408-P406)^2+(Q408-Q406)^2)</f>
        <v>125.81136673626442</v>
      </c>
      <c r="T407" s="77">
        <f>IF(ATAN2((P408-P406),(Q408-Q406))&lt;0,ATAN2((P408-P406),(Q408-Q406))+2*PI(),ATAN2((P408-P406),(Q408-Q406)))*200/PI()</f>
        <v>216.3199237584583</v>
      </c>
      <c r="U407" s="75"/>
      <c r="V407" s="75"/>
      <c r="W407" s="75">
        <f>(S406+S408)-S407</f>
        <v>-0.01136673626440654</v>
      </c>
      <c r="AA407" s="64"/>
      <c r="AI407" s="64"/>
      <c r="AR407" s="57" t="s">
        <v>515</v>
      </c>
      <c r="AT407" s="66">
        <v>1963</v>
      </c>
      <c r="BM407" s="66" t="s">
        <v>225</v>
      </c>
    </row>
    <row r="408" spans="1:65" s="57" customFormat="1" ht="11.25">
      <c r="A408" s="55">
        <v>391</v>
      </c>
      <c r="B408" s="57" t="s">
        <v>154</v>
      </c>
      <c r="C408" s="57" t="s">
        <v>613</v>
      </c>
      <c r="L408" s="57" t="s">
        <v>126</v>
      </c>
      <c r="M408" s="64"/>
      <c r="N408" s="64"/>
      <c r="O408" s="55">
        <v>35</v>
      </c>
      <c r="P408" s="64">
        <v>7694037.8</v>
      </c>
      <c r="Q408" s="64">
        <v>593867.5</v>
      </c>
      <c r="R408" s="55">
        <v>35</v>
      </c>
      <c r="S408" s="57">
        <v>60.4</v>
      </c>
      <c r="AI408" s="64">
        <v>52.3</v>
      </c>
      <c r="AR408" s="57" t="s">
        <v>515</v>
      </c>
      <c r="AT408" s="66">
        <v>1963</v>
      </c>
      <c r="BM408" s="66"/>
    </row>
    <row r="409" spans="1:65" s="72" customFormat="1" ht="11.25">
      <c r="A409" s="55">
        <v>392</v>
      </c>
      <c r="B409" s="72" t="s">
        <v>154</v>
      </c>
      <c r="C409" s="72" t="s">
        <v>614</v>
      </c>
      <c r="L409" s="72" t="s">
        <v>126</v>
      </c>
      <c r="M409" s="73"/>
      <c r="N409" s="73"/>
      <c r="O409" s="55">
        <v>35</v>
      </c>
      <c r="P409" s="73">
        <v>7694490.9</v>
      </c>
      <c r="Q409" s="73">
        <v>594168.7</v>
      </c>
      <c r="R409" s="55">
        <v>35</v>
      </c>
      <c r="S409" s="72">
        <v>57.6</v>
      </c>
      <c r="X409" s="57"/>
      <c r="AI409" s="73">
        <v>49.5</v>
      </c>
      <c r="AR409" s="72" t="s">
        <v>515</v>
      </c>
      <c r="AT409" s="74">
        <v>1947</v>
      </c>
      <c r="AZ409" s="72" t="s">
        <v>609</v>
      </c>
      <c r="BD409" s="72" t="s">
        <v>42</v>
      </c>
      <c r="BM409" s="74"/>
    </row>
    <row r="410" spans="1:65" s="72" customFormat="1" ht="11.25">
      <c r="A410" s="55">
        <v>393</v>
      </c>
      <c r="B410" s="72" t="s">
        <v>222</v>
      </c>
      <c r="C410" s="72" t="s">
        <v>615</v>
      </c>
      <c r="N410" s="73"/>
      <c r="O410" s="55">
        <v>35</v>
      </c>
      <c r="P410" s="75">
        <f>P409+(S409-W410/2)*COS(T410*PI()/200)</f>
        <v>7694436.7588187335</v>
      </c>
      <c r="Q410" s="75">
        <f>Q409+(S409-W410/2)*SIN(T410*PI()/200)</f>
        <v>594188.3722407324</v>
      </c>
      <c r="R410" s="76">
        <v>35</v>
      </c>
      <c r="S410" s="75">
        <f>SQRT((P411-P409)^2+(Q411-Q409)^2)</f>
        <v>101.608759464944</v>
      </c>
      <c r="T410" s="77">
        <f>IF(ATAN2((P411-P409),(Q411-Q409))&lt;0,ATAN2((P411-P409),(Q411-Q409))+2*PI(),ATAN2((P411-P409),(Q411-Q409)))*200/PI()</f>
        <v>177.81260699286196</v>
      </c>
      <c r="U410" s="75"/>
      <c r="V410" s="75"/>
      <c r="W410" s="75">
        <f>(S409+S411)-S410</f>
        <v>-0.008759464944006368</v>
      </c>
      <c r="X410" s="57">
        <v>620</v>
      </c>
      <c r="Y410" s="65">
        <f>SUM($X$18:X410)</f>
        <v>50048.100000000006</v>
      </c>
      <c r="Z410" s="57"/>
      <c r="AA410" s="64"/>
      <c r="AI410" s="73"/>
      <c r="AR410" s="72" t="s">
        <v>515</v>
      </c>
      <c r="AT410" s="74">
        <v>1947</v>
      </c>
      <c r="BM410" s="74" t="s">
        <v>225</v>
      </c>
    </row>
    <row r="411" spans="1:65" s="72" customFormat="1" ht="11.25">
      <c r="A411" s="55">
        <v>394</v>
      </c>
      <c r="B411" s="72" t="s">
        <v>154</v>
      </c>
      <c r="C411" s="72" t="s">
        <v>616</v>
      </c>
      <c r="L411" s="72" t="s">
        <v>126</v>
      </c>
      <c r="M411" s="73"/>
      <c r="N411" s="73"/>
      <c r="O411" s="55">
        <v>35</v>
      </c>
      <c r="P411" s="73">
        <v>7694395.4</v>
      </c>
      <c r="Q411" s="73">
        <v>594203.4</v>
      </c>
      <c r="R411" s="55">
        <v>35</v>
      </c>
      <c r="S411" s="72">
        <v>44</v>
      </c>
      <c r="X411" s="57"/>
      <c r="AI411" s="73">
        <v>55</v>
      </c>
      <c r="AR411" s="72" t="s">
        <v>515</v>
      </c>
      <c r="AT411" s="74">
        <v>1947</v>
      </c>
      <c r="BM411" s="74"/>
    </row>
    <row r="412" spans="1:65" s="57" customFormat="1" ht="11.25">
      <c r="A412" s="55">
        <v>395</v>
      </c>
      <c r="B412" s="57" t="s">
        <v>154</v>
      </c>
      <c r="C412" s="57" t="s">
        <v>617</v>
      </c>
      <c r="L412" s="57" t="s">
        <v>126</v>
      </c>
      <c r="M412" s="64"/>
      <c r="N412" s="64"/>
      <c r="O412" s="55">
        <v>35</v>
      </c>
      <c r="P412" s="64">
        <v>7694572.2</v>
      </c>
      <c r="Q412" s="64">
        <v>594061.6</v>
      </c>
      <c r="R412" s="55">
        <v>35</v>
      </c>
      <c r="S412" s="57">
        <v>175.1</v>
      </c>
      <c r="AI412" s="64">
        <v>55.2</v>
      </c>
      <c r="AN412" s="57" t="s">
        <v>477</v>
      </c>
      <c r="AP412" s="57" t="s">
        <v>478</v>
      </c>
      <c r="AR412" s="57" t="s">
        <v>515</v>
      </c>
      <c r="AT412" s="66">
        <v>1963</v>
      </c>
      <c r="AZ412" s="57" t="s">
        <v>609</v>
      </c>
      <c r="BD412" s="57" t="s">
        <v>42</v>
      </c>
      <c r="BM412" s="66"/>
    </row>
    <row r="413" spans="1:65" s="57" customFormat="1" ht="11.25">
      <c r="A413" s="55">
        <v>396</v>
      </c>
      <c r="B413" s="57" t="s">
        <v>222</v>
      </c>
      <c r="C413" s="57" t="s">
        <v>615</v>
      </c>
      <c r="N413" s="64"/>
      <c r="O413" s="55">
        <v>35</v>
      </c>
      <c r="P413" s="75">
        <f>P412+(S412-W413/2)*COS(T413*PI()/200)</f>
        <v>7694435.590229913</v>
      </c>
      <c r="Q413" s="75">
        <f>Q412+(S412-W413/2)*SIN(T413*PI()/200)</f>
        <v>594171.16598076</v>
      </c>
      <c r="R413" s="76">
        <v>35</v>
      </c>
      <c r="S413" s="75">
        <f>SQRT((P414-P412)^2+(Q414-Q412)^2)</f>
        <v>226.63953759207007</v>
      </c>
      <c r="T413" s="77">
        <f>IF(ATAN2((P414-P412),(Q414-Q412))&lt;0,ATAN2((P414-P412),(Q414-Q412))+2*PI(),ATAN2((P414-P412),(Q414-Q412)))*200/PI()</f>
        <v>156.96569422345772</v>
      </c>
      <c r="U413" s="75"/>
      <c r="V413" s="75"/>
      <c r="W413" s="75">
        <f>(S412+S414)-S413</f>
        <v>-0.03953759207007579</v>
      </c>
      <c r="AA413" s="64"/>
      <c r="AI413" s="64"/>
      <c r="AR413" s="57" t="s">
        <v>515</v>
      </c>
      <c r="AT413" s="66">
        <v>1963</v>
      </c>
      <c r="BM413" s="66" t="s">
        <v>225</v>
      </c>
    </row>
    <row r="414" spans="1:65" s="57" customFormat="1" ht="11.25">
      <c r="A414" s="55">
        <v>397</v>
      </c>
      <c r="B414" s="57" t="s">
        <v>154</v>
      </c>
      <c r="C414" s="57" t="s">
        <v>616</v>
      </c>
      <c r="L414" s="57" t="s">
        <v>126</v>
      </c>
      <c r="M414" s="64"/>
      <c r="N414" s="64"/>
      <c r="O414" s="55">
        <v>35</v>
      </c>
      <c r="P414" s="64">
        <v>7694395.4</v>
      </c>
      <c r="Q414" s="64">
        <v>594203.4</v>
      </c>
      <c r="R414" s="55">
        <v>35</v>
      </c>
      <c r="S414" s="57">
        <v>51.5</v>
      </c>
      <c r="AI414" s="64">
        <v>55</v>
      </c>
      <c r="AR414" s="57" t="s">
        <v>515</v>
      </c>
      <c r="AT414" s="66">
        <v>1947</v>
      </c>
      <c r="BM414" s="66"/>
    </row>
    <row r="415" spans="1:65" s="72" customFormat="1" ht="11.25">
      <c r="A415" s="55">
        <v>398</v>
      </c>
      <c r="B415" s="72" t="s">
        <v>154</v>
      </c>
      <c r="C415" s="72" t="s">
        <v>618</v>
      </c>
      <c r="L415" s="72" t="s">
        <v>126</v>
      </c>
      <c r="M415" s="73"/>
      <c r="N415" s="73"/>
      <c r="O415" s="55">
        <v>35</v>
      </c>
      <c r="P415" s="73">
        <v>7694561.7</v>
      </c>
      <c r="Q415" s="73">
        <v>594693.8</v>
      </c>
      <c r="R415" s="55">
        <v>35</v>
      </c>
      <c r="S415" s="72">
        <v>92.7</v>
      </c>
      <c r="X415" s="57"/>
      <c r="AI415" s="73">
        <v>49.9</v>
      </c>
      <c r="AR415" s="72" t="s">
        <v>515</v>
      </c>
      <c r="AT415" s="74">
        <v>1947</v>
      </c>
      <c r="BM415" s="74"/>
    </row>
    <row r="416" spans="1:65" s="72" customFormat="1" ht="11.25">
      <c r="A416" s="55">
        <v>399</v>
      </c>
      <c r="B416" s="72" t="s">
        <v>222</v>
      </c>
      <c r="C416" s="72" t="s">
        <v>619</v>
      </c>
      <c r="N416" s="73"/>
      <c r="O416" s="55">
        <v>35</v>
      </c>
      <c r="P416" s="75">
        <f>P415+(S415-W416/2)*COS(T416*PI()/200)</f>
        <v>7694530.831447257</v>
      </c>
      <c r="Q416" s="75">
        <f>Q415+(S415-W416/2)*SIN(T416*PI()/200)</f>
        <v>594606.339100559</v>
      </c>
      <c r="R416" s="76">
        <v>35</v>
      </c>
      <c r="S416" s="75">
        <f>SQRT((P417-P415)^2+(Q417-Q415)^2)</f>
        <v>257.79691619570104</v>
      </c>
      <c r="T416" s="77">
        <f>IF(ATAN2((P417-P415),(Q417-Q415))&lt;0,ATAN2((P417-P415),(Q417-Q415))+2*PI(),ATAN2((P417-P415),(Q417-Q415)))*200/PI()</f>
        <v>278.3999613020775</v>
      </c>
      <c r="U416" s="75"/>
      <c r="V416" s="75"/>
      <c r="W416" s="75">
        <f>(S415+S417)-S416</f>
        <v>-0.09691619570105559</v>
      </c>
      <c r="X416" s="57">
        <v>315</v>
      </c>
      <c r="Y416" s="65">
        <f>SUM($X$18:X416)</f>
        <v>50363.100000000006</v>
      </c>
      <c r="Z416" s="57"/>
      <c r="AA416" s="64"/>
      <c r="AI416" s="73"/>
      <c r="AR416" s="72" t="s">
        <v>515</v>
      </c>
      <c r="AT416" s="74">
        <v>1947</v>
      </c>
      <c r="BM416" s="74" t="s">
        <v>225</v>
      </c>
    </row>
    <row r="417" spans="1:65" s="72" customFormat="1" ht="11.25">
      <c r="A417" s="55">
        <v>400</v>
      </c>
      <c r="B417" s="72" t="s">
        <v>154</v>
      </c>
      <c r="C417" s="72" t="s">
        <v>620</v>
      </c>
      <c r="L417" s="72" t="s">
        <v>126</v>
      </c>
      <c r="M417" s="73"/>
      <c r="N417" s="73"/>
      <c r="O417" s="55">
        <v>35</v>
      </c>
      <c r="P417" s="73">
        <v>7694475.9</v>
      </c>
      <c r="Q417" s="73">
        <v>594450.7</v>
      </c>
      <c r="R417" s="55">
        <v>35</v>
      </c>
      <c r="S417" s="72">
        <v>165</v>
      </c>
      <c r="X417" s="57"/>
      <c r="AI417" s="73">
        <v>53.2</v>
      </c>
      <c r="AR417" s="72" t="s">
        <v>515</v>
      </c>
      <c r="AT417" s="74">
        <v>1947</v>
      </c>
      <c r="BM417" s="74"/>
    </row>
    <row r="418" spans="1:65" s="57" customFormat="1" ht="11.25">
      <c r="A418" s="55">
        <v>401</v>
      </c>
      <c r="B418" s="57" t="s">
        <v>154</v>
      </c>
      <c r="C418" s="57" t="s">
        <v>621</v>
      </c>
      <c r="L418" s="57" t="s">
        <v>126</v>
      </c>
      <c r="M418" s="64"/>
      <c r="N418" s="64"/>
      <c r="O418" s="55">
        <v>35</v>
      </c>
      <c r="P418" s="64">
        <v>7694611.9</v>
      </c>
      <c r="Q418" s="64">
        <v>594835.9</v>
      </c>
      <c r="R418" s="55">
        <v>35</v>
      </c>
      <c r="S418" s="57">
        <v>243.5</v>
      </c>
      <c r="AI418" s="64">
        <v>53.9</v>
      </c>
      <c r="AN418" s="57" t="s">
        <v>477</v>
      </c>
      <c r="AP418" s="57" t="s">
        <v>486</v>
      </c>
      <c r="AR418" s="57" t="s">
        <v>515</v>
      </c>
      <c r="AT418" s="66">
        <v>1963</v>
      </c>
      <c r="BM418" s="66"/>
    </row>
    <row r="419" spans="1:65" s="57" customFormat="1" ht="11.25">
      <c r="A419" s="55">
        <v>402</v>
      </c>
      <c r="B419" s="57" t="s">
        <v>222</v>
      </c>
      <c r="C419" s="57" t="s">
        <v>619</v>
      </c>
      <c r="N419" s="64"/>
      <c r="O419" s="55">
        <v>35</v>
      </c>
      <c r="P419" s="75">
        <f>P418+(S418-W419/2)*COS(T419*PI()/200)</f>
        <v>7694530.832789776</v>
      </c>
      <c r="Q419" s="75">
        <f>Q418+(S418-W419/2)*SIN(T419*PI()/200)</f>
        <v>594606.2890486888</v>
      </c>
      <c r="R419" s="76">
        <v>35</v>
      </c>
      <c r="S419" s="75">
        <f>SQRT((P420-P418)^2+(Q420-Q418)^2)</f>
        <v>408.50341491847263</v>
      </c>
      <c r="T419" s="77">
        <f>IF(ATAN2((P420-P418),(Q420-Q418))&lt;0,ATAN2((P420-P418),(Q420-Q418))+2*PI(),ATAN2((P420-P418),(Q420-Q418)))*200/PI()</f>
        <v>278.3930456562763</v>
      </c>
      <c r="U419" s="75"/>
      <c r="V419" s="75"/>
      <c r="W419" s="75">
        <f>(S418+S420)-S419</f>
        <v>-0.0034149184726288695</v>
      </c>
      <c r="AA419" s="64"/>
      <c r="AI419" s="64"/>
      <c r="AR419" s="57" t="s">
        <v>515</v>
      </c>
      <c r="AT419" s="66">
        <v>1963</v>
      </c>
      <c r="BM419" s="66" t="s">
        <v>225</v>
      </c>
    </row>
    <row r="420" spans="1:65" s="57" customFormat="1" ht="11.25">
      <c r="A420" s="55">
        <v>403</v>
      </c>
      <c r="B420" s="57" t="s">
        <v>154</v>
      </c>
      <c r="C420" s="57" t="s">
        <v>620</v>
      </c>
      <c r="L420" s="57" t="s">
        <v>126</v>
      </c>
      <c r="M420" s="64"/>
      <c r="N420" s="64"/>
      <c r="O420" s="55">
        <v>35</v>
      </c>
      <c r="P420" s="64">
        <v>7694475.9</v>
      </c>
      <c r="Q420" s="64">
        <v>594450.7</v>
      </c>
      <c r="R420" s="55">
        <v>35</v>
      </c>
      <c r="S420" s="57">
        <v>165</v>
      </c>
      <c r="AI420" s="64">
        <v>53.2</v>
      </c>
      <c r="AR420" s="57" t="s">
        <v>515</v>
      </c>
      <c r="AT420" s="66">
        <v>1947</v>
      </c>
      <c r="BM420" s="66"/>
    </row>
    <row r="421" spans="1:65" s="72" customFormat="1" ht="11.25">
      <c r="A421" s="55">
        <v>404</v>
      </c>
      <c r="B421" s="72" t="s">
        <v>154</v>
      </c>
      <c r="C421" s="72" t="s">
        <v>622</v>
      </c>
      <c r="L421" s="72" t="s">
        <v>126</v>
      </c>
      <c r="M421" s="73"/>
      <c r="N421" s="73"/>
      <c r="O421" s="55">
        <v>35</v>
      </c>
      <c r="P421" s="73">
        <v>7694457</v>
      </c>
      <c r="Q421" s="73">
        <v>594869.9</v>
      </c>
      <c r="R421" s="55">
        <v>35</v>
      </c>
      <c r="S421" s="72">
        <v>66.4</v>
      </c>
      <c r="X421" s="57"/>
      <c r="AI421" s="73">
        <v>48.5</v>
      </c>
      <c r="AR421" s="72" t="s">
        <v>515</v>
      </c>
      <c r="AT421" s="74">
        <v>1947</v>
      </c>
      <c r="BM421" s="74"/>
    </row>
    <row r="422" spans="1:65" s="72" customFormat="1" ht="11.25">
      <c r="A422" s="55">
        <v>405</v>
      </c>
      <c r="B422" s="72" t="s">
        <v>222</v>
      </c>
      <c r="C422" s="72" t="s">
        <v>623</v>
      </c>
      <c r="N422" s="73"/>
      <c r="O422" s="55">
        <v>35</v>
      </c>
      <c r="P422" s="75">
        <f>P421+(S421-W422/2)*COS(T422*PI()/200)</f>
        <v>7694390.599969433</v>
      </c>
      <c r="Q422" s="75">
        <f>Q421+(S421-W422/2)*SIN(T422*PI()/200)</f>
        <v>594870.1857964013</v>
      </c>
      <c r="R422" s="76">
        <v>35</v>
      </c>
      <c r="S422" s="75">
        <f>SQRT((P423-P421)^2+(Q423-Q421)^2)</f>
        <v>139.40129124259872</v>
      </c>
      <c r="T422" s="77">
        <f>IF(ATAN2((P423-P421),(Q423-Q421))&lt;0,ATAN2((P423-P421),(Q423-Q421))+2*PI(),ATAN2((P423-P421),(Q423-Q421)))*200/PI()</f>
        <v>199.72599031230064</v>
      </c>
      <c r="U422" s="75"/>
      <c r="V422" s="75"/>
      <c r="W422" s="75">
        <f>(S421+S423)-S422</f>
        <v>-0.001291242598711051</v>
      </c>
      <c r="X422" s="57">
        <v>425</v>
      </c>
      <c r="Y422" s="65">
        <f>SUM($X$18:X422)</f>
        <v>50788.100000000006</v>
      </c>
      <c r="Z422" s="57"/>
      <c r="AA422" s="64"/>
      <c r="AI422" s="73"/>
      <c r="AR422" s="72" t="s">
        <v>515</v>
      </c>
      <c r="AT422" s="74">
        <v>1947</v>
      </c>
      <c r="BM422" s="74" t="s">
        <v>225</v>
      </c>
    </row>
    <row r="423" spans="1:65" s="72" customFormat="1" ht="11.25">
      <c r="A423" s="55">
        <v>406</v>
      </c>
      <c r="B423" s="72" t="s">
        <v>154</v>
      </c>
      <c r="C423" s="72" t="s">
        <v>624</v>
      </c>
      <c r="L423" s="72" t="s">
        <v>126</v>
      </c>
      <c r="M423" s="73"/>
      <c r="N423" s="73"/>
      <c r="O423" s="55">
        <v>35</v>
      </c>
      <c r="P423" s="73">
        <v>7694317.6</v>
      </c>
      <c r="Q423" s="73">
        <v>594870.5</v>
      </c>
      <c r="R423" s="55">
        <v>35</v>
      </c>
      <c r="S423" s="72">
        <v>73</v>
      </c>
      <c r="X423" s="57"/>
      <c r="AI423" s="73">
        <v>51.3</v>
      </c>
      <c r="AR423" s="72" t="s">
        <v>515</v>
      </c>
      <c r="AT423" s="74">
        <v>1947</v>
      </c>
      <c r="BM423" s="74"/>
    </row>
    <row r="424" spans="1:65" s="57" customFormat="1" ht="11.25">
      <c r="A424" s="55">
        <v>407</v>
      </c>
      <c r="B424" s="57" t="s">
        <v>154</v>
      </c>
      <c r="C424" s="57" t="s">
        <v>625</v>
      </c>
      <c r="L424" s="57" t="s">
        <v>126</v>
      </c>
      <c r="M424" s="64"/>
      <c r="N424" s="64"/>
      <c r="O424" s="55">
        <v>35</v>
      </c>
      <c r="P424" s="64">
        <v>7694623.3</v>
      </c>
      <c r="Q424" s="64">
        <v>594869.2</v>
      </c>
      <c r="R424" s="55">
        <v>35</v>
      </c>
      <c r="S424" s="57">
        <v>214.4</v>
      </c>
      <c r="AI424" s="64">
        <v>54.2</v>
      </c>
      <c r="AN424" s="57" t="s">
        <v>477</v>
      </c>
      <c r="AP424" s="57" t="s">
        <v>478</v>
      </c>
      <c r="AR424" s="57" t="s">
        <v>515</v>
      </c>
      <c r="AT424" s="66">
        <v>1963</v>
      </c>
      <c r="BM424" s="66"/>
    </row>
    <row r="425" spans="1:65" s="57" customFormat="1" ht="11.25">
      <c r="A425" s="55">
        <v>408</v>
      </c>
      <c r="B425" s="57" t="s">
        <v>222</v>
      </c>
      <c r="C425" s="57" t="s">
        <v>623</v>
      </c>
      <c r="N425" s="64"/>
      <c r="O425" s="55">
        <v>35</v>
      </c>
      <c r="P425" s="75">
        <f>P424+(S424-W425/2)*COS(T425*PI()/200)</f>
        <v>7694409.657913697</v>
      </c>
      <c r="Q425" s="75">
        <f>Q424+(S424-W425/2)*SIN(T425*PI()/200)</f>
        <v>594850.9882995215</v>
      </c>
      <c r="R425" s="76">
        <v>35</v>
      </c>
      <c r="S425" s="75">
        <f>SQRT((P426-P424)^2+(Q426-Q424)^2)</f>
        <v>341.43380031878326</v>
      </c>
      <c r="T425" s="77">
        <f>IF(ATAN2((P426-P424),(Q426-Q424))&lt;0,ATAN2((P426-P424),(Q426-Q424))+2*PI(),ATAN2((P426-P424),(Q426-Q424)))*200/PI()</f>
        <v>205.41371227731835</v>
      </c>
      <c r="U425" s="75"/>
      <c r="V425" s="75"/>
      <c r="W425" s="75">
        <f>(S424+S426)-S425</f>
        <v>-0.03380031878327827</v>
      </c>
      <c r="AA425" s="64"/>
      <c r="AI425" s="64"/>
      <c r="AR425" s="57" t="s">
        <v>515</v>
      </c>
      <c r="AT425" s="66">
        <v>1963</v>
      </c>
      <c r="BM425" s="66" t="s">
        <v>225</v>
      </c>
    </row>
    <row r="426" spans="1:65" s="57" customFormat="1" ht="11.25">
      <c r="A426" s="55">
        <v>409</v>
      </c>
      <c r="B426" s="57" t="s">
        <v>154</v>
      </c>
      <c r="C426" s="57" t="s">
        <v>626</v>
      </c>
      <c r="L426" s="57" t="s">
        <v>126</v>
      </c>
      <c r="M426" s="64"/>
      <c r="N426" s="64"/>
      <c r="O426" s="55">
        <v>35</v>
      </c>
      <c r="P426" s="64">
        <v>7694283.1</v>
      </c>
      <c r="Q426" s="64">
        <v>594840.2</v>
      </c>
      <c r="R426" s="55">
        <v>35</v>
      </c>
      <c r="S426" s="57">
        <v>127</v>
      </c>
      <c r="AI426" s="64">
        <v>51.3</v>
      </c>
      <c r="AR426" s="57" t="s">
        <v>515</v>
      </c>
      <c r="AT426" s="66">
        <v>1963</v>
      </c>
      <c r="BM426" s="66"/>
    </row>
    <row r="427" spans="1:65" s="72" customFormat="1" ht="11.25">
      <c r="A427" s="55">
        <v>410</v>
      </c>
      <c r="B427" s="72" t="s">
        <v>154</v>
      </c>
      <c r="C427" s="72" t="s">
        <v>627</v>
      </c>
      <c r="L427" s="72" t="s">
        <v>126</v>
      </c>
      <c r="M427" s="73"/>
      <c r="N427" s="73"/>
      <c r="O427" s="55">
        <v>35</v>
      </c>
      <c r="P427" s="73">
        <v>7694221.4</v>
      </c>
      <c r="Q427" s="73">
        <v>595176.1</v>
      </c>
      <c r="R427" s="55">
        <v>35</v>
      </c>
      <c r="S427" s="72">
        <v>80.9</v>
      </c>
      <c r="X427" s="57"/>
      <c r="AI427" s="73">
        <v>49.6</v>
      </c>
      <c r="AR427" s="72" t="s">
        <v>515</v>
      </c>
      <c r="AT427" s="74">
        <v>1947</v>
      </c>
      <c r="BC427" s="72" t="s">
        <v>628</v>
      </c>
      <c r="BD427" s="72" t="s">
        <v>137</v>
      </c>
      <c r="BM427" s="74"/>
    </row>
    <row r="428" spans="1:65" s="72" customFormat="1" ht="11.25">
      <c r="A428" s="55">
        <v>411</v>
      </c>
      <c r="B428" s="72" t="s">
        <v>222</v>
      </c>
      <c r="C428" s="72" t="s">
        <v>629</v>
      </c>
      <c r="N428" s="73"/>
      <c r="O428" s="55">
        <v>35</v>
      </c>
      <c r="P428" s="75">
        <f>P427+(S427-W428/2)*COS(T428*PI()/200)</f>
        <v>7694142.360519378</v>
      </c>
      <c r="Q428" s="75">
        <f>Q427+(S427-W428/2)*SIN(T428*PI()/200)</f>
        <v>595158.7032695324</v>
      </c>
      <c r="R428" s="76">
        <v>35</v>
      </c>
      <c r="S428" s="75">
        <f>SQRT((P429-P427)^2+(Q429-Q427)^2)</f>
        <v>160.96272860527978</v>
      </c>
      <c r="T428" s="77">
        <f>IF(ATAN2((P429-P427),(Q429-Q427))&lt;0,ATAN2((P429-P427),(Q429-Q427))+2*PI(),ATAN2((P429-P427),(Q429-Q427)))*200/PI()</f>
        <v>213.79220091042194</v>
      </c>
      <c r="U428" s="75"/>
      <c r="V428" s="75"/>
      <c r="W428" s="75">
        <f>(S427+S429)-S428</f>
        <v>-0.06272860527977286</v>
      </c>
      <c r="X428" s="57">
        <v>465</v>
      </c>
      <c r="Y428" s="65">
        <f>SUM($X$18:X428)</f>
        <v>51253.100000000006</v>
      </c>
      <c r="Z428" s="57"/>
      <c r="AA428" s="64"/>
      <c r="AI428" s="73"/>
      <c r="AR428" s="72" t="s">
        <v>515</v>
      </c>
      <c r="AT428" s="74">
        <v>1947</v>
      </c>
      <c r="BM428" s="74" t="s">
        <v>225</v>
      </c>
    </row>
    <row r="429" spans="1:65" s="72" customFormat="1" ht="11.25">
      <c r="A429" s="55">
        <v>412</v>
      </c>
      <c r="B429" s="72" t="s">
        <v>154</v>
      </c>
      <c r="C429" s="72" t="s">
        <v>630</v>
      </c>
      <c r="L429" s="72" t="s">
        <v>126</v>
      </c>
      <c r="M429" s="73"/>
      <c r="N429" s="73"/>
      <c r="O429" s="55">
        <v>35</v>
      </c>
      <c r="P429" s="73">
        <v>7694064.2</v>
      </c>
      <c r="Q429" s="73">
        <v>595141.5</v>
      </c>
      <c r="R429" s="55">
        <v>35</v>
      </c>
      <c r="S429" s="72">
        <v>80</v>
      </c>
      <c r="X429" s="57"/>
      <c r="AI429" s="73">
        <v>50.4</v>
      </c>
      <c r="AR429" s="72" t="s">
        <v>515</v>
      </c>
      <c r="AT429" s="74">
        <v>1947</v>
      </c>
      <c r="BM429" s="74"/>
    </row>
    <row r="430" spans="1:65" s="57" customFormat="1" ht="11.25">
      <c r="A430" s="55">
        <v>413</v>
      </c>
      <c r="B430" s="57" t="s">
        <v>154</v>
      </c>
      <c r="C430" s="57" t="s">
        <v>631</v>
      </c>
      <c r="L430" s="57" t="s">
        <v>126</v>
      </c>
      <c r="M430" s="64"/>
      <c r="N430" s="64"/>
      <c r="O430" s="55">
        <v>35</v>
      </c>
      <c r="P430" s="64">
        <v>7694301.3</v>
      </c>
      <c r="Q430" s="64">
        <v>595166.1</v>
      </c>
      <c r="R430" s="55">
        <v>35</v>
      </c>
      <c r="S430" s="57">
        <v>149.6</v>
      </c>
      <c r="AI430" s="64">
        <v>53.1</v>
      </c>
      <c r="AN430" s="57" t="s">
        <v>477</v>
      </c>
      <c r="AP430" s="57" t="s">
        <v>478</v>
      </c>
      <c r="AR430" s="57" t="s">
        <v>515</v>
      </c>
      <c r="AT430" s="66">
        <v>1963</v>
      </c>
      <c r="BC430" s="57" t="s">
        <v>628</v>
      </c>
      <c r="BD430" s="57" t="s">
        <v>137</v>
      </c>
      <c r="BM430" s="66"/>
    </row>
    <row r="431" spans="1:65" s="57" customFormat="1" ht="11.25">
      <c r="A431" s="55">
        <v>414</v>
      </c>
      <c r="B431" s="57" t="s">
        <v>222</v>
      </c>
      <c r="C431" s="57" t="s">
        <v>629</v>
      </c>
      <c r="N431" s="64"/>
      <c r="O431" s="55">
        <v>35</v>
      </c>
      <c r="P431" s="75">
        <f>P430+(S430-W431/2)*COS(T431*PI()/200)</f>
        <v>7694158.487910064</v>
      </c>
      <c r="Q431" s="75">
        <f>Q430+(S430-W431/2)*SIN(T431*PI()/200)</f>
        <v>595121.4900242692</v>
      </c>
      <c r="R431" s="76">
        <v>35</v>
      </c>
      <c r="S431" s="75">
        <f>SQRT((P432-P430)^2+(Q432-Q430)^2)</f>
        <v>348.13464349280395</v>
      </c>
      <c r="T431" s="77">
        <f>IF(ATAN2((P432-P430),(Q432-Q430))&lt;0,ATAN2((P432-P430),(Q432-Q430))+2*PI(),ATAN2((P432-P430),(Q432-Q430)))*200/PI()</f>
        <v>219.2746133876373</v>
      </c>
      <c r="U431" s="75"/>
      <c r="V431" s="75"/>
      <c r="W431" s="75">
        <f>(S430+S432)-S431</f>
        <v>-0.03464349280392298</v>
      </c>
      <c r="AA431" s="64"/>
      <c r="AI431" s="64"/>
      <c r="AR431" s="57" t="s">
        <v>515</v>
      </c>
      <c r="AT431" s="66">
        <v>1963</v>
      </c>
      <c r="BM431" s="66" t="s">
        <v>225</v>
      </c>
    </row>
    <row r="432" spans="1:65" s="57" customFormat="1" ht="11.25">
      <c r="A432" s="55">
        <v>415</v>
      </c>
      <c r="B432" s="57" t="s">
        <v>154</v>
      </c>
      <c r="C432" s="57" t="s">
        <v>632</v>
      </c>
      <c r="L432" s="57" t="s">
        <v>126</v>
      </c>
      <c r="M432" s="64"/>
      <c r="N432" s="64"/>
      <c r="O432" s="55">
        <v>35</v>
      </c>
      <c r="P432" s="64">
        <v>7693969</v>
      </c>
      <c r="Q432" s="64">
        <v>595062.3</v>
      </c>
      <c r="R432" s="55">
        <v>35</v>
      </c>
      <c r="S432" s="57">
        <v>198.5</v>
      </c>
      <c r="AI432" s="64">
        <v>50.4</v>
      </c>
      <c r="AR432" s="57" t="s">
        <v>515</v>
      </c>
      <c r="AT432" s="66">
        <v>1963</v>
      </c>
      <c r="BM432" s="66"/>
    </row>
    <row r="433" spans="1:65" s="72" customFormat="1" ht="11.25">
      <c r="A433" s="55">
        <v>416</v>
      </c>
      <c r="B433" s="72" t="s">
        <v>154</v>
      </c>
      <c r="C433" s="72" t="s">
        <v>633</v>
      </c>
      <c r="L433" s="72" t="s">
        <v>126</v>
      </c>
      <c r="M433" s="73"/>
      <c r="N433" s="73"/>
      <c r="O433" s="55">
        <v>35</v>
      </c>
      <c r="P433" s="73">
        <v>7694488.5</v>
      </c>
      <c r="Q433" s="73">
        <v>595606.2</v>
      </c>
      <c r="R433" s="55">
        <v>35</v>
      </c>
      <c r="S433" s="72">
        <v>171.6</v>
      </c>
      <c r="X433" s="57"/>
      <c r="AI433" s="73">
        <v>49.4</v>
      </c>
      <c r="AR433" s="72" t="s">
        <v>634</v>
      </c>
      <c r="AT433" s="74">
        <v>1947</v>
      </c>
      <c r="BM433" s="74"/>
    </row>
    <row r="434" spans="1:65" s="72" customFormat="1" ht="11.25">
      <c r="A434" s="55">
        <v>417</v>
      </c>
      <c r="B434" s="72" t="s">
        <v>222</v>
      </c>
      <c r="C434" s="72" t="s">
        <v>635</v>
      </c>
      <c r="N434" s="73"/>
      <c r="O434" s="55">
        <v>35</v>
      </c>
      <c r="P434" s="75">
        <f>P433+(S433-W434/2)*COS(T434*PI()/200)</f>
        <v>7694317.892509211</v>
      </c>
      <c r="Q434" s="75">
        <f>Q433+(S433-W434/2)*SIN(T434*PI()/200)</f>
        <v>595587.5751228922</v>
      </c>
      <c r="R434" s="76">
        <v>35</v>
      </c>
      <c r="S434" s="75">
        <f>SQRT((P435-P433)^2+(Q435-Q433)^2)</f>
        <v>379.6421999729184</v>
      </c>
      <c r="T434" s="77">
        <f>IF(ATAN2((P435-P433),(Q435-Q433))&lt;0,ATAN2((P435-P433),(Q435-Q433))+2*PI(),ATAN2((P435-P433),(Q435-Q433)))*200/PI()</f>
        <v>206.92243731580564</v>
      </c>
      <c r="U434" s="75"/>
      <c r="V434" s="75"/>
      <c r="W434" s="75">
        <f>(S433+S435)-S434</f>
        <v>-0.04219997291835398</v>
      </c>
      <c r="X434" s="57">
        <v>785</v>
      </c>
      <c r="Y434" s="65">
        <f>SUM($X$18:X434)</f>
        <v>52038.100000000006</v>
      </c>
      <c r="Z434" s="57"/>
      <c r="AA434" s="64"/>
      <c r="AI434" s="73"/>
      <c r="AR434" s="72" t="s">
        <v>634</v>
      </c>
      <c r="AT434" s="74">
        <v>1947</v>
      </c>
      <c r="BM434" s="74" t="s">
        <v>225</v>
      </c>
    </row>
    <row r="435" spans="1:65" s="72" customFormat="1" ht="11.25">
      <c r="A435" s="55">
        <v>418</v>
      </c>
      <c r="B435" s="72" t="s">
        <v>154</v>
      </c>
      <c r="C435" s="72" t="s">
        <v>636</v>
      </c>
      <c r="L435" s="72" t="s">
        <v>126</v>
      </c>
      <c r="M435" s="73"/>
      <c r="N435" s="73"/>
      <c r="O435" s="55">
        <v>35</v>
      </c>
      <c r="P435" s="73">
        <v>7694111.1</v>
      </c>
      <c r="Q435" s="73">
        <v>595565</v>
      </c>
      <c r="R435" s="55">
        <v>35</v>
      </c>
      <c r="S435" s="72">
        <v>208</v>
      </c>
      <c r="X435" s="57"/>
      <c r="AI435" s="73">
        <v>50</v>
      </c>
      <c r="AR435" s="72" t="s">
        <v>634</v>
      </c>
      <c r="AT435" s="74">
        <v>1947</v>
      </c>
      <c r="BM435" s="74"/>
    </row>
    <row r="436" spans="1:65" s="57" customFormat="1" ht="11.25">
      <c r="A436" s="55">
        <v>419</v>
      </c>
      <c r="B436" s="57" t="s">
        <v>154</v>
      </c>
      <c r="C436" s="57" t="s">
        <v>637</v>
      </c>
      <c r="L436" s="57" t="s">
        <v>126</v>
      </c>
      <c r="M436" s="64"/>
      <c r="N436" s="64"/>
      <c r="O436" s="55">
        <v>35</v>
      </c>
      <c r="P436" s="64">
        <v>7694504.6</v>
      </c>
      <c r="Q436" s="64">
        <v>595592.4</v>
      </c>
      <c r="R436" s="55">
        <v>35</v>
      </c>
      <c r="S436" s="57">
        <v>193.5</v>
      </c>
      <c r="AI436" s="64">
        <v>52.7</v>
      </c>
      <c r="AN436" s="57" t="s">
        <v>477</v>
      </c>
      <c r="AP436" s="57" t="s">
        <v>478</v>
      </c>
      <c r="AR436" s="57" t="s">
        <v>634</v>
      </c>
      <c r="AT436" s="66">
        <v>1963</v>
      </c>
      <c r="BM436" s="66"/>
    </row>
    <row r="437" spans="1:65" s="57" customFormat="1" ht="11.25">
      <c r="A437" s="55">
        <v>420</v>
      </c>
      <c r="B437" s="57" t="s">
        <v>222</v>
      </c>
      <c r="C437" s="57" t="s">
        <v>635</v>
      </c>
      <c r="N437" s="64"/>
      <c r="O437" s="55">
        <v>35</v>
      </c>
      <c r="P437" s="75">
        <f>P436+(S436-W437/2)*COS(T437*PI()/200)</f>
        <v>7694311.662518128</v>
      </c>
      <c r="Q437" s="75">
        <f>Q436+(S436-W437/2)*SIN(T437*PI()/200)</f>
        <v>595577.5865234032</v>
      </c>
      <c r="R437" s="76">
        <v>35</v>
      </c>
      <c r="S437" s="75">
        <f>SQRT((P438-P436)^2+(Q438-Q436)^2)</f>
        <v>480.7106510155822</v>
      </c>
      <c r="T437" s="77">
        <f>IF(ATAN2((P438-P436),(Q438-Q436))&lt;0,ATAN2((P438-P436),(Q438-Q436))+2*PI(),ATAN2((P438-P436),(Q438-Q436)))*200/PI()</f>
        <v>204.87830895833548</v>
      </c>
      <c r="U437" s="75"/>
      <c r="V437" s="75"/>
      <c r="W437" s="75">
        <f>(S436+S438)-S437</f>
        <v>-0.010651015582197942</v>
      </c>
      <c r="AA437" s="64"/>
      <c r="AI437" s="64"/>
      <c r="AR437" s="57" t="s">
        <v>634</v>
      </c>
      <c r="AT437" s="66">
        <v>1963</v>
      </c>
      <c r="BM437" s="66" t="s">
        <v>225</v>
      </c>
    </row>
    <row r="438" spans="1:65" s="57" customFormat="1" ht="11.25">
      <c r="A438" s="55">
        <v>421</v>
      </c>
      <c r="B438" s="57" t="s">
        <v>154</v>
      </c>
      <c r="C438" s="57" t="s">
        <v>638</v>
      </c>
      <c r="L438" s="57" t="s">
        <v>126</v>
      </c>
      <c r="M438" s="64"/>
      <c r="N438" s="64"/>
      <c r="O438" s="55">
        <v>35</v>
      </c>
      <c r="P438" s="64">
        <v>7694025.3</v>
      </c>
      <c r="Q438" s="64">
        <v>595555.6</v>
      </c>
      <c r="R438" s="55">
        <v>35</v>
      </c>
      <c r="S438" s="57">
        <v>287.2</v>
      </c>
      <c r="AI438" s="64">
        <v>50</v>
      </c>
      <c r="AR438" s="57" t="s">
        <v>634</v>
      </c>
      <c r="AT438" s="66">
        <v>1963</v>
      </c>
      <c r="BM438" s="66"/>
    </row>
    <row r="439" spans="1:65" s="72" customFormat="1" ht="11.25">
      <c r="A439" s="55">
        <v>422</v>
      </c>
      <c r="B439" s="72" t="s">
        <v>154</v>
      </c>
      <c r="C439" s="72" t="s">
        <v>639</v>
      </c>
      <c r="L439" s="72" t="s">
        <v>126</v>
      </c>
      <c r="M439" s="73"/>
      <c r="N439" s="73"/>
      <c r="O439" s="55">
        <v>35</v>
      </c>
      <c r="P439" s="73">
        <v>7695175.7</v>
      </c>
      <c r="Q439" s="73">
        <v>596068.4</v>
      </c>
      <c r="R439" s="55">
        <v>35</v>
      </c>
      <c r="S439" s="72">
        <v>703</v>
      </c>
      <c r="X439" s="57"/>
      <c r="AI439" s="73">
        <v>49.1</v>
      </c>
      <c r="AR439" s="72" t="s">
        <v>634</v>
      </c>
      <c r="AT439" s="74">
        <v>1947</v>
      </c>
      <c r="AZ439" s="72" t="s">
        <v>640</v>
      </c>
      <c r="BC439" s="72" t="s">
        <v>641</v>
      </c>
      <c r="BD439" s="72" t="s">
        <v>272</v>
      </c>
      <c r="BM439" s="74"/>
    </row>
    <row r="440" spans="1:65" s="72" customFormat="1" ht="11.25">
      <c r="A440" s="55">
        <v>423</v>
      </c>
      <c r="B440" s="72" t="s">
        <v>222</v>
      </c>
      <c r="C440" s="72" t="s">
        <v>642</v>
      </c>
      <c r="N440" s="73"/>
      <c r="O440" s="55">
        <v>35</v>
      </c>
      <c r="P440" s="75">
        <f>P439+(S439-W440/2)*COS(T440*PI()/200)</f>
        <v>7694523.7489357395</v>
      </c>
      <c r="Q440" s="75">
        <f>Q439+(S439-W440/2)*SIN(T440*PI()/200)</f>
        <v>596331.4587694625</v>
      </c>
      <c r="R440" s="76">
        <v>35</v>
      </c>
      <c r="S440" s="75">
        <f>SQRT((P441-P439)^2+(Q441-Q439)^2)</f>
        <v>938.0442473575797</v>
      </c>
      <c r="T440" s="77">
        <f>IF(ATAN2((P441-P439),(Q441-Q439))&lt;0,ATAN2((P441-P439),(Q441-Q439))+2*PI(),ATAN2((P441-P439),(Q441-Q439)))*200/PI()</f>
        <v>175.5846529104718</v>
      </c>
      <c r="U440" s="75"/>
      <c r="V440" s="75"/>
      <c r="W440" s="75">
        <f>(S439+S441)-S440</f>
        <v>-0.04424735757970666</v>
      </c>
      <c r="X440" s="57">
        <v>670</v>
      </c>
      <c r="Y440" s="65">
        <f>SUM($X$18:X440)</f>
        <v>52708.100000000006</v>
      </c>
      <c r="Z440" s="57"/>
      <c r="AA440" s="64"/>
      <c r="AI440" s="73"/>
      <c r="AR440" s="72" t="s">
        <v>634</v>
      </c>
      <c r="AT440" s="74">
        <v>1947</v>
      </c>
      <c r="BM440" s="74" t="s">
        <v>225</v>
      </c>
    </row>
    <row r="441" spans="1:65" s="72" customFormat="1" ht="11.25">
      <c r="A441" s="55">
        <v>424</v>
      </c>
      <c r="B441" s="72" t="s">
        <v>154</v>
      </c>
      <c r="C441" s="72" t="s">
        <v>643</v>
      </c>
      <c r="L441" s="72" t="s">
        <v>126</v>
      </c>
      <c r="M441" s="73"/>
      <c r="N441" s="73"/>
      <c r="O441" s="55">
        <v>35</v>
      </c>
      <c r="P441" s="73">
        <v>7694305.8</v>
      </c>
      <c r="Q441" s="73">
        <v>596419.4</v>
      </c>
      <c r="R441" s="55">
        <v>35</v>
      </c>
      <c r="S441" s="72">
        <v>235</v>
      </c>
      <c r="X441" s="57"/>
      <c r="AI441" s="73">
        <v>50.4</v>
      </c>
      <c r="AR441" s="72" t="s">
        <v>634</v>
      </c>
      <c r="AT441" s="74">
        <v>1947</v>
      </c>
      <c r="BM441" s="74"/>
    </row>
    <row r="442" spans="1:65" s="57" customFormat="1" ht="11.25">
      <c r="A442" s="55">
        <v>425</v>
      </c>
      <c r="B442" s="57" t="s">
        <v>154</v>
      </c>
      <c r="C442" s="57" t="s">
        <v>644</v>
      </c>
      <c r="L442" s="57" t="s">
        <v>126</v>
      </c>
      <c r="M442" s="64"/>
      <c r="N442" s="64"/>
      <c r="O442" s="55">
        <v>35</v>
      </c>
      <c r="P442" s="64">
        <v>7695202.2</v>
      </c>
      <c r="Q442" s="64">
        <v>596057.7</v>
      </c>
      <c r="R442" s="55">
        <v>35</v>
      </c>
      <c r="S442" s="57">
        <v>731.6</v>
      </c>
      <c r="AI442" s="64">
        <v>52.8</v>
      </c>
      <c r="AN442" s="57" t="s">
        <v>477</v>
      </c>
      <c r="AP442" s="57" t="s">
        <v>486</v>
      </c>
      <c r="AR442" s="57" t="s">
        <v>634</v>
      </c>
      <c r="AT442" s="66">
        <v>1963</v>
      </c>
      <c r="AZ442" s="57" t="s">
        <v>640</v>
      </c>
      <c r="BC442" s="57" t="s">
        <v>641</v>
      </c>
      <c r="BD442" s="57" t="s">
        <v>272</v>
      </c>
      <c r="BM442" s="66"/>
    </row>
    <row r="443" spans="1:65" s="57" customFormat="1" ht="11.25">
      <c r="A443" s="55">
        <v>426</v>
      </c>
      <c r="B443" s="57" t="s">
        <v>222</v>
      </c>
      <c r="C443" s="57" t="s">
        <v>642</v>
      </c>
      <c r="N443" s="64"/>
      <c r="O443" s="55">
        <v>35</v>
      </c>
      <c r="P443" s="75">
        <f>P442+(S442-W443/2)*COS(T443*PI()/200)</f>
        <v>7694523.728248715</v>
      </c>
      <c r="Q443" s="75">
        <f>Q442+(S442-W443/2)*SIN(T443*PI()/200)</f>
        <v>596331.4400198784</v>
      </c>
      <c r="R443" s="76">
        <v>35</v>
      </c>
      <c r="S443" s="75">
        <f>SQRT((P444-P442)^2+(Q444-Q442)^2)</f>
        <v>1008.1259097953733</v>
      </c>
      <c r="T443" s="77">
        <f>IF(ATAN2((P444-P442),(Q444-Q442))&lt;0,ATAN2((P444-P442),(Q444-Q442))+2*PI(),ATAN2((P444-P442),(Q444-Q442)))*200/PI()</f>
        <v>175.58624300123174</v>
      </c>
      <c r="U443" s="75"/>
      <c r="V443" s="75"/>
      <c r="W443" s="75">
        <f>(S442+S444)-S443</f>
        <v>-0.025909795373308953</v>
      </c>
      <c r="AA443" s="64"/>
      <c r="AI443" s="64"/>
      <c r="AR443" s="57" t="s">
        <v>634</v>
      </c>
      <c r="AT443" s="66">
        <v>1963</v>
      </c>
      <c r="BM443" s="66" t="s">
        <v>225</v>
      </c>
    </row>
    <row r="444" spans="1:65" s="57" customFormat="1" ht="11.25">
      <c r="A444" s="55">
        <v>427</v>
      </c>
      <c r="B444" s="57" t="s">
        <v>154</v>
      </c>
      <c r="C444" s="57" t="s">
        <v>645</v>
      </c>
      <c r="L444" s="57" t="s">
        <v>126</v>
      </c>
      <c r="M444" s="64"/>
      <c r="N444" s="64"/>
      <c r="O444" s="55">
        <v>35</v>
      </c>
      <c r="P444" s="64">
        <v>7694267.3</v>
      </c>
      <c r="Q444" s="64">
        <v>596434.9</v>
      </c>
      <c r="R444" s="55">
        <v>35</v>
      </c>
      <c r="S444" s="57">
        <v>276.5</v>
      </c>
      <c r="AI444" s="64">
        <v>50.4</v>
      </c>
      <c r="AR444" s="57" t="s">
        <v>634</v>
      </c>
      <c r="AT444" s="66">
        <v>1963</v>
      </c>
      <c r="BM444" s="66"/>
    </row>
    <row r="445" spans="1:65" s="72" customFormat="1" ht="11.25">
      <c r="A445" s="55">
        <v>428</v>
      </c>
      <c r="B445" s="72" t="s">
        <v>154</v>
      </c>
      <c r="C445" s="72" t="s">
        <v>646</v>
      </c>
      <c r="L445" s="72" t="s">
        <v>126</v>
      </c>
      <c r="M445" s="73"/>
      <c r="N445" s="73"/>
      <c r="O445" s="55">
        <v>35</v>
      </c>
      <c r="P445" s="73">
        <v>7694660.2</v>
      </c>
      <c r="Q445" s="73">
        <v>596919.1</v>
      </c>
      <c r="R445" s="55">
        <v>35</v>
      </c>
      <c r="S445" s="72">
        <v>175.8</v>
      </c>
      <c r="X445" s="57"/>
      <c r="AI445" s="73">
        <v>52.9</v>
      </c>
      <c r="AR445" s="72" t="s">
        <v>634</v>
      </c>
      <c r="AT445" s="74">
        <v>1947</v>
      </c>
      <c r="AZ445" s="72" t="s">
        <v>647</v>
      </c>
      <c r="BC445" s="72" t="s">
        <v>641</v>
      </c>
      <c r="BD445" s="72" t="s">
        <v>272</v>
      </c>
      <c r="BM445" s="74"/>
    </row>
    <row r="446" spans="1:65" s="72" customFormat="1" ht="11.25">
      <c r="A446" s="55">
        <v>429</v>
      </c>
      <c r="B446" s="72" t="s">
        <v>222</v>
      </c>
      <c r="C446" s="72" t="s">
        <v>648</v>
      </c>
      <c r="N446" s="73"/>
      <c r="O446" s="55">
        <v>35</v>
      </c>
      <c r="P446" s="75">
        <f>P445+(S445-W446/2)*COS(T446*PI()/200)</f>
        <v>7694499.167702335</v>
      </c>
      <c r="Q446" s="75">
        <f>Q445+(S445-W446/2)*SIN(T446*PI()/200)</f>
        <v>596989.661883171</v>
      </c>
      <c r="R446" s="76">
        <v>35</v>
      </c>
      <c r="S446" s="75">
        <f>SQRT((P447-P445)^2+(Q447-Q445)^2)</f>
        <v>348.8269628340103</v>
      </c>
      <c r="T446" s="77">
        <f>IF(ATAN2((P447-P445),(Q447-Q445))&lt;0,ATAN2((P447-P445),(Q447-Q445))+2*PI(),ATAN2((P447-P445),(Q447-Q445)))*200/PI()</f>
        <v>173.70856052721365</v>
      </c>
      <c r="U446" s="75"/>
      <c r="V446" s="75"/>
      <c r="W446" s="75">
        <f>(S445+S447)-S446</f>
        <v>-0.026962834010305414</v>
      </c>
      <c r="X446" s="57">
        <v>510</v>
      </c>
      <c r="Y446" s="65">
        <f>SUM($X$18:X446)</f>
        <v>53218.100000000006</v>
      </c>
      <c r="Z446" s="57"/>
      <c r="AA446" s="64"/>
      <c r="AI446" s="73"/>
      <c r="AR446" s="72" t="s">
        <v>634</v>
      </c>
      <c r="AT446" s="74">
        <v>1947</v>
      </c>
      <c r="BM446" s="74" t="s">
        <v>225</v>
      </c>
    </row>
    <row r="447" spans="1:65" s="72" customFormat="1" ht="11.25">
      <c r="A447" s="55">
        <v>430</v>
      </c>
      <c r="B447" s="72" t="s">
        <v>154</v>
      </c>
      <c r="C447" s="72" t="s">
        <v>649</v>
      </c>
      <c r="L447" s="72" t="s">
        <v>126</v>
      </c>
      <c r="M447" s="73"/>
      <c r="N447" s="73"/>
      <c r="O447" s="55">
        <v>35</v>
      </c>
      <c r="P447" s="73">
        <v>7694340.7</v>
      </c>
      <c r="Q447" s="73">
        <v>597059.1</v>
      </c>
      <c r="R447" s="55">
        <v>35</v>
      </c>
      <c r="S447" s="72">
        <v>173</v>
      </c>
      <c r="X447" s="57"/>
      <c r="AI447" s="73">
        <v>49.4</v>
      </c>
      <c r="AR447" s="72" t="s">
        <v>634</v>
      </c>
      <c r="AT447" s="74">
        <v>1947</v>
      </c>
      <c r="BM447" s="74"/>
    </row>
    <row r="448" spans="1:65" s="57" customFormat="1" ht="11.25">
      <c r="A448" s="55">
        <v>431</v>
      </c>
      <c r="B448" s="57" t="s">
        <v>154</v>
      </c>
      <c r="C448" s="57" t="s">
        <v>646</v>
      </c>
      <c r="L448" s="57" t="s">
        <v>126</v>
      </c>
      <c r="M448" s="64"/>
      <c r="N448" s="64"/>
      <c r="O448" s="55">
        <v>35</v>
      </c>
      <c r="P448" s="64">
        <v>7694660.2</v>
      </c>
      <c r="Q448" s="64">
        <v>596919.1</v>
      </c>
      <c r="R448" s="55">
        <v>35</v>
      </c>
      <c r="S448" s="57">
        <v>175.8</v>
      </c>
      <c r="AI448" s="64">
        <v>52.9</v>
      </c>
      <c r="AR448" s="57" t="s">
        <v>634</v>
      </c>
      <c r="AT448" s="66">
        <v>1947</v>
      </c>
      <c r="AZ448" s="57" t="s">
        <v>647</v>
      </c>
      <c r="BC448" s="57" t="s">
        <v>641</v>
      </c>
      <c r="BD448" s="57" t="s">
        <v>272</v>
      </c>
      <c r="BM448" s="66"/>
    </row>
    <row r="449" spans="1:65" s="57" customFormat="1" ht="11.25">
      <c r="A449" s="55">
        <v>432</v>
      </c>
      <c r="B449" s="57" t="s">
        <v>222</v>
      </c>
      <c r="C449" s="57" t="s">
        <v>648</v>
      </c>
      <c r="N449" s="64"/>
      <c r="O449" s="55">
        <v>35</v>
      </c>
      <c r="P449" s="75">
        <f>P448+(S448-W449/2)*COS(T449*PI()/200)</f>
        <v>7694499.168076398</v>
      </c>
      <c r="Q449" s="75">
        <f>Q448+(S448-W449/2)*SIN(T449*PI()/200)</f>
        <v>596989.6743708597</v>
      </c>
      <c r="R449" s="76">
        <v>35</v>
      </c>
      <c r="S449" s="75">
        <f>SQRT((P450-P448)^2+(Q450-Q448)^2)</f>
        <v>402.3363021155312</v>
      </c>
      <c r="T449" s="77">
        <f>IF(ATAN2((P450-P448),(Q450-Q448))&lt;0,ATAN2((P450-P448),(Q450-Q448))+2*PI(),ATAN2((P450-P448),(Q450-Q448)))*200/PI()</f>
        <v>173.7043646517519</v>
      </c>
      <c r="U449" s="75"/>
      <c r="V449" s="75"/>
      <c r="W449" s="75">
        <f>(S448+S450)-S449</f>
        <v>-0.036302115531213985</v>
      </c>
      <c r="AA449" s="64"/>
      <c r="AI449" s="64"/>
      <c r="AR449" s="57" t="s">
        <v>634</v>
      </c>
      <c r="AT449" s="66">
        <v>1963</v>
      </c>
      <c r="BM449" s="66" t="s">
        <v>225</v>
      </c>
    </row>
    <row r="450" spans="1:65" s="57" customFormat="1" ht="11.25">
      <c r="A450" s="55">
        <v>433</v>
      </c>
      <c r="B450" s="57" t="s">
        <v>154</v>
      </c>
      <c r="C450" s="57" t="s">
        <v>650</v>
      </c>
      <c r="L450" s="57" t="s">
        <v>126</v>
      </c>
      <c r="M450" s="64"/>
      <c r="N450" s="64"/>
      <c r="O450" s="55">
        <v>35</v>
      </c>
      <c r="P450" s="64">
        <v>7694291.7</v>
      </c>
      <c r="Q450" s="64">
        <v>597080.6</v>
      </c>
      <c r="R450" s="55">
        <v>35</v>
      </c>
      <c r="S450" s="57">
        <v>226.5</v>
      </c>
      <c r="AI450" s="64">
        <v>49.4</v>
      </c>
      <c r="AR450" s="57" t="s">
        <v>634</v>
      </c>
      <c r="AT450" s="66">
        <v>1963</v>
      </c>
      <c r="BM450" s="66"/>
    </row>
    <row r="451" spans="1:65" s="72" customFormat="1" ht="11.25">
      <c r="A451" s="55">
        <v>434</v>
      </c>
      <c r="B451" s="72" t="s">
        <v>154</v>
      </c>
      <c r="C451" s="72" t="s">
        <v>651</v>
      </c>
      <c r="L451" s="72" t="s">
        <v>126</v>
      </c>
      <c r="M451" s="73"/>
      <c r="N451" s="73"/>
      <c r="O451" s="55">
        <v>35</v>
      </c>
      <c r="P451" s="73">
        <v>7694669</v>
      </c>
      <c r="Q451" s="73">
        <v>597448</v>
      </c>
      <c r="R451" s="55">
        <v>35</v>
      </c>
      <c r="S451" s="72">
        <v>55.7</v>
      </c>
      <c r="X451" s="57"/>
      <c r="AI451" s="73">
        <v>49.2</v>
      </c>
      <c r="AR451" s="72" t="s">
        <v>634</v>
      </c>
      <c r="AT451" s="74">
        <v>1947</v>
      </c>
      <c r="AZ451" s="72" t="s">
        <v>647</v>
      </c>
      <c r="BC451" s="72" t="s">
        <v>641</v>
      </c>
      <c r="BD451" s="72" t="s">
        <v>272</v>
      </c>
      <c r="BM451" s="74"/>
    </row>
    <row r="452" spans="1:65" s="72" customFormat="1" ht="11.25">
      <c r="A452" s="55">
        <v>435</v>
      </c>
      <c r="B452" s="72" t="s">
        <v>222</v>
      </c>
      <c r="C452" s="72" t="s">
        <v>652</v>
      </c>
      <c r="N452" s="73"/>
      <c r="O452" s="55">
        <v>35</v>
      </c>
      <c r="P452" s="75">
        <f>P451+(S451-W452/2)*COS(T452*PI()/200)</f>
        <v>7694618.8113336945</v>
      </c>
      <c r="Q452" s="75">
        <f>Q451+(S451-W452/2)*SIN(T452*PI()/200)</f>
        <v>597472.1213999727</v>
      </c>
      <c r="R452" s="76">
        <v>35</v>
      </c>
      <c r="S452" s="75">
        <f>SQRT((P453-P451)^2+(Q453-Q451)^2)</f>
        <v>151.66865200180558</v>
      </c>
      <c r="T452" s="77">
        <f>IF(ATAN2((P453-P451),(Q453-Q451))&lt;0,ATAN2((P453-P451),(Q453-Q451))+2*PI(),ATAN2((P453-P451),(Q453-Q451)))*200/PI()</f>
        <v>171.4782071948587</v>
      </c>
      <c r="U452" s="75"/>
      <c r="V452" s="75"/>
      <c r="W452" s="75">
        <f>(S451+S453)-S452</f>
        <v>0.03134799819440559</v>
      </c>
      <c r="X452" s="57">
        <v>550</v>
      </c>
      <c r="Y452" s="65">
        <f>SUM($X$18:X452)</f>
        <v>53768.100000000006</v>
      </c>
      <c r="Z452" s="57"/>
      <c r="AA452" s="64"/>
      <c r="AI452" s="73"/>
      <c r="AR452" s="72" t="s">
        <v>634</v>
      </c>
      <c r="AT452" s="74">
        <v>1947</v>
      </c>
      <c r="BM452" s="74" t="s">
        <v>225</v>
      </c>
    </row>
    <row r="453" spans="1:65" s="72" customFormat="1" ht="11.25">
      <c r="A453" s="55">
        <v>436</v>
      </c>
      <c r="B453" s="72" t="s">
        <v>154</v>
      </c>
      <c r="C453" s="72" t="s">
        <v>653</v>
      </c>
      <c r="L453" s="72" t="s">
        <v>126</v>
      </c>
      <c r="M453" s="73"/>
      <c r="N453" s="73"/>
      <c r="O453" s="55">
        <v>35</v>
      </c>
      <c r="P453" s="73">
        <v>7694532.3</v>
      </c>
      <c r="Q453" s="73">
        <v>597513.7</v>
      </c>
      <c r="R453" s="55">
        <v>35</v>
      </c>
      <c r="S453" s="72">
        <v>96</v>
      </c>
      <c r="X453" s="57"/>
      <c r="AI453" s="73">
        <v>49.5</v>
      </c>
      <c r="AR453" s="72" t="s">
        <v>634</v>
      </c>
      <c r="AT453" s="74">
        <v>1947</v>
      </c>
      <c r="BM453" s="74"/>
    </row>
    <row r="454" spans="1:65" s="57" customFormat="1" ht="11.25">
      <c r="A454" s="55">
        <v>437</v>
      </c>
      <c r="B454" s="57" t="s">
        <v>154</v>
      </c>
      <c r="C454" s="57" t="s">
        <v>654</v>
      </c>
      <c r="L454" s="57" t="s">
        <v>126</v>
      </c>
      <c r="M454" s="64"/>
      <c r="N454" s="64"/>
      <c r="O454" s="55">
        <v>35</v>
      </c>
      <c r="P454" s="64">
        <v>7694824.7</v>
      </c>
      <c r="Q454" s="64">
        <v>597470.6</v>
      </c>
      <c r="R454" s="55">
        <v>35</v>
      </c>
      <c r="S454" s="57">
        <v>201.4</v>
      </c>
      <c r="AI454" s="64">
        <v>53.7</v>
      </c>
      <c r="AN454" s="57" t="s">
        <v>477</v>
      </c>
      <c r="AP454" s="57" t="s">
        <v>478</v>
      </c>
      <c r="AR454" s="57" t="s">
        <v>634</v>
      </c>
      <c r="AT454" s="66">
        <v>1963</v>
      </c>
      <c r="AZ454" s="57" t="s">
        <v>647</v>
      </c>
      <c r="BC454" s="57" t="s">
        <v>641</v>
      </c>
      <c r="BD454" s="57" t="s">
        <v>272</v>
      </c>
      <c r="BM454" s="66"/>
    </row>
    <row r="455" spans="1:65" s="57" customFormat="1" ht="11.25">
      <c r="A455" s="55">
        <v>438</v>
      </c>
      <c r="B455" s="57" t="s">
        <v>222</v>
      </c>
      <c r="C455" s="57" t="s">
        <v>652</v>
      </c>
      <c r="N455" s="64"/>
      <c r="O455" s="55">
        <v>35</v>
      </c>
      <c r="P455" s="75">
        <f>P454+(S454-W455/2)*COS(T455*PI()/200)</f>
        <v>7694629.479600164</v>
      </c>
      <c r="Q455" s="75">
        <f>Q454+(S454-W455/2)*SIN(T455*PI()/200)</f>
        <v>597520.1321777983</v>
      </c>
      <c r="R455" s="76">
        <v>35</v>
      </c>
      <c r="S455" s="75">
        <f>SQRT((P456-P454)^2+(Q456-Q454)^2)</f>
        <v>443.21231932391066</v>
      </c>
      <c r="T455" s="77">
        <f>IF(ATAN2((P456-P454),(Q456-Q454))&lt;0,ATAN2((P456-P454),(Q456-Q454))+2*PI(),ATAN2((P456-P454),(Q456-Q454)))*200/PI()</f>
        <v>184.18121508220474</v>
      </c>
      <c r="U455" s="75"/>
      <c r="V455" s="75"/>
      <c r="W455" s="75">
        <f>(S454+S456)-S455</f>
        <v>-0.012319323910617186</v>
      </c>
      <c r="AA455" s="64"/>
      <c r="AI455" s="64"/>
      <c r="AR455" s="57" t="s">
        <v>634</v>
      </c>
      <c r="AT455" s="66">
        <v>1963</v>
      </c>
      <c r="BM455" s="66" t="s">
        <v>225</v>
      </c>
    </row>
    <row r="456" spans="1:65" s="57" customFormat="1" ht="11.25">
      <c r="A456" s="55">
        <v>439</v>
      </c>
      <c r="B456" s="57" t="s">
        <v>154</v>
      </c>
      <c r="C456" s="57" t="s">
        <v>655</v>
      </c>
      <c r="L456" s="57" t="s">
        <v>126</v>
      </c>
      <c r="M456" s="64"/>
      <c r="N456" s="64"/>
      <c r="O456" s="55">
        <v>35</v>
      </c>
      <c r="P456" s="64">
        <v>7694395.1</v>
      </c>
      <c r="Q456" s="64">
        <v>597579.6</v>
      </c>
      <c r="R456" s="55">
        <v>35</v>
      </c>
      <c r="S456" s="57">
        <v>241.8</v>
      </c>
      <c r="AI456" s="64">
        <v>49.5</v>
      </c>
      <c r="AR456" s="57" t="s">
        <v>634</v>
      </c>
      <c r="AT456" s="66">
        <v>1963</v>
      </c>
      <c r="BM456" s="66"/>
    </row>
    <row r="457" spans="1:65" s="57" customFormat="1" ht="11.25">
      <c r="A457" s="55">
        <v>440</v>
      </c>
      <c r="B457" s="57" t="s">
        <v>154</v>
      </c>
      <c r="C457" s="57" t="s">
        <v>656</v>
      </c>
      <c r="L457" s="57" t="s">
        <v>126</v>
      </c>
      <c r="M457" s="64"/>
      <c r="N457" s="64"/>
      <c r="O457" s="55">
        <v>35</v>
      </c>
      <c r="P457" s="64">
        <v>7694757.2</v>
      </c>
      <c r="Q457" s="64">
        <v>597994.7</v>
      </c>
      <c r="R457" s="55">
        <v>35</v>
      </c>
      <c r="S457" s="57">
        <v>103.7</v>
      </c>
      <c r="AI457" s="64">
        <v>66</v>
      </c>
      <c r="AR457" s="57" t="s">
        <v>634</v>
      </c>
      <c r="AT457" s="66">
        <v>1947</v>
      </c>
      <c r="AZ457" s="57" t="s">
        <v>657</v>
      </c>
      <c r="BD457" s="57" t="s">
        <v>42</v>
      </c>
      <c r="BM457" s="66"/>
    </row>
    <row r="458" spans="1:65" s="57" customFormat="1" ht="11.25">
      <c r="A458" s="55">
        <v>441</v>
      </c>
      <c r="B458" s="57" t="s">
        <v>222</v>
      </c>
      <c r="C458" s="57" t="s">
        <v>658</v>
      </c>
      <c r="N458" s="64"/>
      <c r="O458" s="55">
        <v>35</v>
      </c>
      <c r="P458" s="75">
        <f>P457+(S457-W458/2)*COS(T458*PI()/200)</f>
        <v>7694655.661293166</v>
      </c>
      <c r="Q458" s="75">
        <f>Q457+(S457-W458/2)*SIN(T458*PI()/200)</f>
        <v>598016.0551837852</v>
      </c>
      <c r="R458" s="76">
        <v>35</v>
      </c>
      <c r="S458" s="75">
        <f>SQRT((P459-P457)^2+(Q459-Q457)^2)</f>
        <v>229.82014707194833</v>
      </c>
      <c r="T458" s="77">
        <f>IF(ATAN2((P459-P457),(Q459-Q457))&lt;0,ATAN2((P459-P457),(Q459-Q457))+2*PI(),ATAN2((P459-P457),(Q459-Q457)))*200/PI()</f>
        <v>186.80321992163115</v>
      </c>
      <c r="U458" s="75"/>
      <c r="V458" s="75"/>
      <c r="W458" s="75">
        <f>(S457+S459)-S458</f>
        <v>-0.12014707194833818</v>
      </c>
      <c r="X458" s="57">
        <v>525</v>
      </c>
      <c r="Y458" s="65">
        <f>SUM($X$18:X458)</f>
        <v>54293.100000000006</v>
      </c>
      <c r="AA458" s="64"/>
      <c r="AI458" s="64"/>
      <c r="AR458" s="57" t="s">
        <v>634</v>
      </c>
      <c r="AT458" s="66">
        <v>1947</v>
      </c>
      <c r="BM458" s="66" t="s">
        <v>225</v>
      </c>
    </row>
    <row r="459" spans="1:65" s="57" customFormat="1" ht="11.25">
      <c r="A459" s="55">
        <v>442</v>
      </c>
      <c r="B459" s="57" t="s">
        <v>154</v>
      </c>
      <c r="C459" s="57" t="s">
        <v>659</v>
      </c>
      <c r="L459" s="57" t="s">
        <v>126</v>
      </c>
      <c r="M459" s="64"/>
      <c r="N459" s="64"/>
      <c r="O459" s="55">
        <v>35</v>
      </c>
      <c r="P459" s="64">
        <v>7694532.3</v>
      </c>
      <c r="Q459" s="64">
        <v>598042</v>
      </c>
      <c r="R459" s="55">
        <v>35</v>
      </c>
      <c r="S459" s="57">
        <v>126</v>
      </c>
      <c r="AI459" s="64">
        <v>63.9</v>
      </c>
      <c r="AR459" s="57" t="s">
        <v>634</v>
      </c>
      <c r="AT459" s="66">
        <v>1947</v>
      </c>
      <c r="BM459" s="66"/>
    </row>
    <row r="460" spans="1:65" s="72" customFormat="1" ht="11.25">
      <c r="A460" s="55">
        <v>443</v>
      </c>
      <c r="B460" s="72" t="s">
        <v>154</v>
      </c>
      <c r="C460" s="72" t="s">
        <v>660</v>
      </c>
      <c r="L460" s="72" t="s">
        <v>126</v>
      </c>
      <c r="M460" s="73"/>
      <c r="N460" s="73"/>
      <c r="O460" s="55">
        <v>35</v>
      </c>
      <c r="P460" s="73">
        <v>7695002.4</v>
      </c>
      <c r="Q460" s="73">
        <v>598411</v>
      </c>
      <c r="R460" s="55">
        <v>35</v>
      </c>
      <c r="S460" s="72">
        <v>52.4</v>
      </c>
      <c r="X460" s="57"/>
      <c r="AI460" s="73">
        <v>48.8</v>
      </c>
      <c r="AR460" s="72" t="s">
        <v>634</v>
      </c>
      <c r="AT460" s="74">
        <v>1947</v>
      </c>
      <c r="BM460" s="74"/>
    </row>
    <row r="461" spans="1:65" s="72" customFormat="1" ht="11.25">
      <c r="A461" s="55">
        <v>444</v>
      </c>
      <c r="B461" s="72" t="s">
        <v>222</v>
      </c>
      <c r="C461" s="72" t="s">
        <v>661</v>
      </c>
      <c r="N461" s="73"/>
      <c r="O461" s="55">
        <v>35</v>
      </c>
      <c r="P461" s="75">
        <f>P460+(S460-W461/2)*COS(T461*PI()/200)</f>
        <v>7694957.90581003</v>
      </c>
      <c r="Q461" s="75">
        <f>Q460+(S460-W461/2)*SIN(T461*PI()/200)</f>
        <v>598437.881070586</v>
      </c>
      <c r="R461" s="76">
        <v>35</v>
      </c>
      <c r="S461" s="75">
        <f>SQRT((P462-P460)^2+(Q462-Q460)^2)</f>
        <v>129.5677814893912</v>
      </c>
      <c r="T461" s="77">
        <f>IF(ATAN2((P462-P460),(Q462-Q460))&lt;0,ATAN2((P462-P460),(Q462-Q460))+2*PI(),ATAN2((P462-P460),(Q462-Q460)))*200/PI()</f>
        <v>165.4020178753061</v>
      </c>
      <c r="U461" s="75"/>
      <c r="V461" s="75"/>
      <c r="W461" s="75">
        <f>(S460+S462)-S461</f>
        <v>0.8322185106088114</v>
      </c>
      <c r="X461" s="57">
        <v>490</v>
      </c>
      <c r="Y461" s="65">
        <f>SUM($X$18:X461)</f>
        <v>54783.100000000006</v>
      </c>
      <c r="Z461" s="57"/>
      <c r="AA461" s="64"/>
      <c r="AG461" s="72" t="s">
        <v>662</v>
      </c>
      <c r="AI461" s="73"/>
      <c r="AR461" s="72" t="s">
        <v>634</v>
      </c>
      <c r="AT461" s="74">
        <v>1947</v>
      </c>
      <c r="BM461" s="74" t="s">
        <v>225</v>
      </c>
    </row>
    <row r="462" spans="1:65" s="72" customFormat="1" ht="11.25">
      <c r="A462" s="55">
        <v>445</v>
      </c>
      <c r="B462" s="72" t="s">
        <v>154</v>
      </c>
      <c r="C462" s="72" t="s">
        <v>663</v>
      </c>
      <c r="L462" s="72" t="s">
        <v>126</v>
      </c>
      <c r="M462" s="73"/>
      <c r="N462" s="73"/>
      <c r="O462" s="55">
        <v>35</v>
      </c>
      <c r="P462" s="73">
        <v>7694891.5</v>
      </c>
      <c r="Q462" s="73">
        <v>598478</v>
      </c>
      <c r="R462" s="55">
        <v>35</v>
      </c>
      <c r="S462" s="72">
        <v>78</v>
      </c>
      <c r="X462" s="57"/>
      <c r="AI462" s="73">
        <v>50.9</v>
      </c>
      <c r="AR462" s="72" t="s">
        <v>634</v>
      </c>
      <c r="AT462" s="74">
        <v>1947</v>
      </c>
      <c r="BM462" s="74"/>
    </row>
    <row r="463" spans="1:65" s="57" customFormat="1" ht="11.25">
      <c r="A463" s="55">
        <v>446</v>
      </c>
      <c r="B463" s="57" t="s">
        <v>154</v>
      </c>
      <c r="C463" s="57" t="s">
        <v>664</v>
      </c>
      <c r="L463" s="57" t="s">
        <v>126</v>
      </c>
      <c r="M463" s="64"/>
      <c r="N463" s="64"/>
      <c r="O463" s="55">
        <v>35</v>
      </c>
      <c r="P463" s="64">
        <v>7695022.9</v>
      </c>
      <c r="Q463" s="64">
        <v>598398.8</v>
      </c>
      <c r="R463" s="55">
        <v>35</v>
      </c>
      <c r="S463" s="57">
        <v>76.4</v>
      </c>
      <c r="AI463" s="64">
        <v>53.8</v>
      </c>
      <c r="AN463" s="57" t="s">
        <v>477</v>
      </c>
      <c r="AP463" s="57" t="s">
        <v>486</v>
      </c>
      <c r="AR463" s="57" t="s">
        <v>634</v>
      </c>
      <c r="AT463" s="66">
        <v>1963</v>
      </c>
      <c r="BM463" s="66"/>
    </row>
    <row r="464" spans="1:65" s="57" customFormat="1" ht="11.25">
      <c r="A464" s="55">
        <v>447</v>
      </c>
      <c r="B464" s="57" t="s">
        <v>222</v>
      </c>
      <c r="C464" s="57" t="s">
        <v>661</v>
      </c>
      <c r="N464" s="64"/>
      <c r="O464" s="55">
        <v>35</v>
      </c>
      <c r="P464" s="75">
        <f>P463+(S463-W464/2)*COS(T464*PI()/200)</f>
        <v>7694957.4797267765</v>
      </c>
      <c r="Q464" s="75">
        <f>Q463+(S463-W464/2)*SIN(T464*PI()/200)</f>
        <v>598438.2210477919</v>
      </c>
      <c r="R464" s="76">
        <v>35</v>
      </c>
      <c r="S464" s="75">
        <f>SQRT((P465-P463)^2+(Q465-Q463)^2)</f>
        <v>171.85904107740907</v>
      </c>
      <c r="T464" s="77">
        <f>IF(ATAN2((P465-P463),(Q465-Q463))&lt;0,ATAN2((P465-P463),(Q465-Q463))+2*PI(),ATAN2((P465-P463),(Q465-Q463)))*200/PI()</f>
        <v>165.47512194239678</v>
      </c>
      <c r="U464" s="75"/>
      <c r="V464" s="75"/>
      <c r="W464" s="75">
        <f>(S463+S465)-S464</f>
        <v>0.04095892259093148</v>
      </c>
      <c r="AA464" s="64"/>
      <c r="AI464" s="64"/>
      <c r="AR464" s="57" t="s">
        <v>634</v>
      </c>
      <c r="AT464" s="66">
        <v>1963</v>
      </c>
      <c r="BM464" s="66" t="s">
        <v>225</v>
      </c>
    </row>
    <row r="465" spans="1:65" s="57" customFormat="1" ht="11.25">
      <c r="A465" s="55">
        <v>448</v>
      </c>
      <c r="B465" s="57" t="s">
        <v>154</v>
      </c>
      <c r="C465" s="57" t="s">
        <v>665</v>
      </c>
      <c r="L465" s="57" t="s">
        <v>126</v>
      </c>
      <c r="M465" s="64"/>
      <c r="N465" s="64"/>
      <c r="O465" s="55">
        <v>35</v>
      </c>
      <c r="P465" s="64">
        <v>7694875.7</v>
      </c>
      <c r="Q465" s="64">
        <v>598487.5</v>
      </c>
      <c r="R465" s="55">
        <v>35</v>
      </c>
      <c r="S465" s="57">
        <v>95.5</v>
      </c>
      <c r="T465" s="57">
        <f>S465/10</f>
        <v>9.55</v>
      </c>
      <c r="AI465" s="64">
        <v>50.9</v>
      </c>
      <c r="AR465" s="57" t="s">
        <v>634</v>
      </c>
      <c r="AT465" s="66">
        <v>1963</v>
      </c>
      <c r="BM465" s="66"/>
    </row>
    <row r="466" spans="1:65" s="72" customFormat="1" ht="11.25">
      <c r="A466" s="55">
        <v>449</v>
      </c>
      <c r="B466" s="72" t="s">
        <v>154</v>
      </c>
      <c r="C466" s="72" t="s">
        <v>666</v>
      </c>
      <c r="L466" s="72" t="s">
        <v>126</v>
      </c>
      <c r="M466" s="73"/>
      <c r="N466" s="73"/>
      <c r="O466" s="55">
        <v>35</v>
      </c>
      <c r="P466" s="73">
        <v>7695416.8</v>
      </c>
      <c r="Q466" s="73">
        <v>598620.4</v>
      </c>
      <c r="R466" s="55">
        <v>35</v>
      </c>
      <c r="S466" s="72">
        <v>78</v>
      </c>
      <c r="T466" s="57">
        <f aca="true" t="shared" si="0" ref="T466:T529">S466/10</f>
        <v>7.8</v>
      </c>
      <c r="X466" s="57"/>
      <c r="AI466" s="73">
        <v>49.4</v>
      </c>
      <c r="AR466" s="72" t="s">
        <v>634</v>
      </c>
      <c r="AT466" s="74">
        <v>1947</v>
      </c>
      <c r="AZ466" s="72" t="s">
        <v>667</v>
      </c>
      <c r="BD466" s="72" t="s">
        <v>42</v>
      </c>
      <c r="BM466" s="74"/>
    </row>
    <row r="467" spans="1:65" s="72" customFormat="1" ht="11.25">
      <c r="A467" s="55">
        <v>450</v>
      </c>
      <c r="B467" s="72" t="s">
        <v>222</v>
      </c>
      <c r="C467" s="72" t="s">
        <v>668</v>
      </c>
      <c r="N467" s="73"/>
      <c r="O467" s="55">
        <v>35</v>
      </c>
      <c r="P467" s="75">
        <f>P466+(S466-W467/2)*COS(T467*PI()/200)</f>
        <v>7695371.185154772</v>
      </c>
      <c r="Q467" s="75">
        <f>Q466+(S466-W467/2)*SIN(T467*PI()/200)</f>
        <v>598683.6959376798</v>
      </c>
      <c r="R467" s="76">
        <v>35</v>
      </c>
      <c r="S467" s="75">
        <f>SQRT((P468-P466)^2+(Q468-Q466)^2)</f>
        <v>328.73960820084756</v>
      </c>
      <c r="T467" s="77">
        <f>IF(ATAN2((P468-P466),(Q468-Q466))&lt;0,ATAN2((P468-P466),(Q468-Q466))+2*PI(),ATAN2((P468-P466),(Q468-Q466)))*200/PI()</f>
        <v>139.75420110711914</v>
      </c>
      <c r="U467" s="75"/>
      <c r="V467" s="75"/>
      <c r="W467" s="75">
        <f>(S466+S468)-S467</f>
        <v>-0.03960820084756733</v>
      </c>
      <c r="X467" s="57">
        <v>395</v>
      </c>
      <c r="Y467" s="65">
        <f>SUM($X$18:X467)</f>
        <v>55178.100000000006</v>
      </c>
      <c r="Z467" s="57"/>
      <c r="AA467" s="64"/>
      <c r="AI467" s="73"/>
      <c r="AR467" s="72" t="s">
        <v>634</v>
      </c>
      <c r="AT467" s="74">
        <v>1947</v>
      </c>
      <c r="BM467" s="74" t="s">
        <v>225</v>
      </c>
    </row>
    <row r="468" spans="1:65" s="72" customFormat="1" ht="11.25">
      <c r="A468" s="55">
        <v>451</v>
      </c>
      <c r="B468" s="72" t="s">
        <v>154</v>
      </c>
      <c r="C468" s="72" t="s">
        <v>669</v>
      </c>
      <c r="L468" s="72" t="s">
        <v>126</v>
      </c>
      <c r="M468" s="73"/>
      <c r="N468" s="73"/>
      <c r="O468" s="55">
        <v>35</v>
      </c>
      <c r="P468" s="73">
        <v>7695224.6</v>
      </c>
      <c r="Q468" s="73">
        <v>598887.1</v>
      </c>
      <c r="R468" s="55">
        <v>35</v>
      </c>
      <c r="S468" s="72">
        <v>250.7</v>
      </c>
      <c r="T468" s="57">
        <f t="shared" si="0"/>
        <v>25.07</v>
      </c>
      <c r="X468" s="57"/>
      <c r="AI468" s="73">
        <v>48.3</v>
      </c>
      <c r="AR468" s="72" t="s">
        <v>634</v>
      </c>
      <c r="AT468" s="74">
        <v>1947</v>
      </c>
      <c r="BM468" s="74"/>
    </row>
    <row r="469" spans="1:65" s="57" customFormat="1" ht="11.25">
      <c r="A469" s="55">
        <v>452</v>
      </c>
      <c r="B469" s="57" t="s">
        <v>154</v>
      </c>
      <c r="C469" s="57" t="s">
        <v>670</v>
      </c>
      <c r="L469" s="57" t="s">
        <v>126</v>
      </c>
      <c r="M469" s="64"/>
      <c r="N469" s="64"/>
      <c r="O469" s="55">
        <v>35</v>
      </c>
      <c r="P469" s="64">
        <v>7695429.9</v>
      </c>
      <c r="Q469" s="64">
        <v>598602.2</v>
      </c>
      <c r="R469" s="55">
        <v>35</v>
      </c>
      <c r="S469" s="57">
        <v>103</v>
      </c>
      <c r="T469" s="57">
        <f t="shared" si="0"/>
        <v>10.3</v>
      </c>
      <c r="AI469" s="64">
        <v>52.2</v>
      </c>
      <c r="AN469" s="57" t="s">
        <v>477</v>
      </c>
      <c r="AP469" s="57" t="s">
        <v>486</v>
      </c>
      <c r="AR469" s="57" t="s">
        <v>634</v>
      </c>
      <c r="AT469" s="66">
        <v>1963</v>
      </c>
      <c r="AZ469" s="57" t="s">
        <v>667</v>
      </c>
      <c r="BD469" s="57" t="s">
        <v>42</v>
      </c>
      <c r="BM469" s="66"/>
    </row>
    <row r="470" spans="1:65" s="57" customFormat="1" ht="11.25">
      <c r="A470" s="55">
        <v>453</v>
      </c>
      <c r="B470" s="57" t="s">
        <v>222</v>
      </c>
      <c r="C470" s="57" t="s">
        <v>668</v>
      </c>
      <c r="N470" s="64"/>
      <c r="O470" s="55">
        <v>35</v>
      </c>
      <c r="P470" s="75">
        <f>P469+(S469-W470/2)*COS(T470*PI()/200)</f>
        <v>7695349.5247721</v>
      </c>
      <c r="Q470" s="75">
        <f>Q469+(S469-W470/2)*SIN(T470*PI()/200)</f>
        <v>598666.5717860868</v>
      </c>
      <c r="R470" s="76">
        <v>35</v>
      </c>
      <c r="S470" s="75">
        <f>SQRT((P471-P469)^2+(Q471-Q469)^2)</f>
        <v>575.2505193392415</v>
      </c>
      <c r="T470" s="77">
        <f>IF(ATAN2((P471-P469),(Q471-Q469))&lt;0,ATAN2((P471-P469),(Q471-Q469))+2*PI(),ATAN2((P471-P469),(Q471-Q469)))*200/PI()</f>
        <v>157.01009053504106</v>
      </c>
      <c r="U470" s="75"/>
      <c r="V470" s="75"/>
      <c r="W470" s="75">
        <f>(S469+S471)-S470</f>
        <v>0.04948066075849056</v>
      </c>
      <c r="AA470" s="64"/>
      <c r="AI470" s="64"/>
      <c r="AR470" s="57" t="s">
        <v>634</v>
      </c>
      <c r="AT470" s="66">
        <v>1963</v>
      </c>
      <c r="BM470" s="66" t="s">
        <v>225</v>
      </c>
    </row>
    <row r="471" spans="1:65" s="57" customFormat="1" ht="11.25">
      <c r="A471" s="55">
        <v>454</v>
      </c>
      <c r="B471" s="57" t="s">
        <v>154</v>
      </c>
      <c r="C471" s="57" t="s">
        <v>671</v>
      </c>
      <c r="L471" s="57" t="s">
        <v>126</v>
      </c>
      <c r="M471" s="64"/>
      <c r="N471" s="64"/>
      <c r="O471" s="55">
        <v>35</v>
      </c>
      <c r="P471" s="64">
        <v>7694980.9</v>
      </c>
      <c r="Q471" s="64">
        <v>598961.8</v>
      </c>
      <c r="R471" s="55">
        <v>35</v>
      </c>
      <c r="S471" s="57">
        <v>472.3</v>
      </c>
      <c r="T471" s="57">
        <f t="shared" si="0"/>
        <v>47.230000000000004</v>
      </c>
      <c r="AI471" s="64">
        <v>48.3</v>
      </c>
      <c r="AR471" s="57" t="s">
        <v>634</v>
      </c>
      <c r="AT471" s="66">
        <v>1963</v>
      </c>
      <c r="BM471" s="66"/>
    </row>
    <row r="472" spans="1:65" s="72" customFormat="1" ht="11.25">
      <c r="A472" s="55">
        <v>455</v>
      </c>
      <c r="B472" s="72" t="s">
        <v>154</v>
      </c>
      <c r="C472" s="72" t="s">
        <v>672</v>
      </c>
      <c r="L472" s="72" t="s">
        <v>126</v>
      </c>
      <c r="M472" s="73"/>
      <c r="N472" s="73"/>
      <c r="O472" s="55">
        <v>35</v>
      </c>
      <c r="P472" s="73">
        <v>7695326.4</v>
      </c>
      <c r="Q472" s="73">
        <v>599023.4</v>
      </c>
      <c r="R472" s="55">
        <v>35</v>
      </c>
      <c r="S472" s="72">
        <v>54.6</v>
      </c>
      <c r="T472" s="57">
        <f t="shared" si="0"/>
        <v>5.46</v>
      </c>
      <c r="X472" s="57"/>
      <c r="AI472" s="73">
        <v>79.2</v>
      </c>
      <c r="AP472" s="72" t="s">
        <v>673</v>
      </c>
      <c r="AR472" s="72" t="s">
        <v>634</v>
      </c>
      <c r="AT472" s="74">
        <v>1947</v>
      </c>
      <c r="AZ472" s="72" t="s">
        <v>667</v>
      </c>
      <c r="BD472" s="72" t="s">
        <v>42</v>
      </c>
      <c r="BM472" s="74"/>
    </row>
    <row r="473" spans="1:65" s="72" customFormat="1" ht="11.25">
      <c r="A473" s="55">
        <v>456</v>
      </c>
      <c r="B473" s="72" t="s">
        <v>222</v>
      </c>
      <c r="C473" s="72" t="s">
        <v>674</v>
      </c>
      <c r="N473" s="73"/>
      <c r="O473" s="55">
        <v>35</v>
      </c>
      <c r="P473" s="75">
        <f>P472+(S472-W473/2)*COS(T473*PI()/200)</f>
        <v>7695276.792358842</v>
      </c>
      <c r="Q473" s="75">
        <f>Q472+(S472-W473/2)*SIN(T473*PI()/200)</f>
        <v>599000.4872994428</v>
      </c>
      <c r="R473" s="76">
        <v>35</v>
      </c>
      <c r="S473" s="75">
        <f>SQRT((P474-P472)^2+(Q474-Q472)^2)</f>
        <v>99.68696002990508</v>
      </c>
      <c r="T473" s="77">
        <f>IF(ATAN2((P474-P472),(Q474-Q472))&lt;0,ATAN2((P474-P472),(Q474-Q472))+2*PI(),ATAN2((P474-P472),(Q474-Q472)))*200/PI()</f>
        <v>227.5457751972518</v>
      </c>
      <c r="U473" s="75"/>
      <c r="V473" s="75"/>
      <c r="W473" s="75">
        <f>(S472+S474)-S473</f>
        <v>-0.08696002990508589</v>
      </c>
      <c r="X473" s="57">
        <v>445</v>
      </c>
      <c r="Y473" s="65">
        <f>SUM($X$18:X473)</f>
        <v>55623.100000000006</v>
      </c>
      <c r="Z473" s="57"/>
      <c r="AA473" s="64"/>
      <c r="AI473" s="73"/>
      <c r="AR473" s="72" t="s">
        <v>634</v>
      </c>
      <c r="AT473" s="74">
        <v>1947</v>
      </c>
      <c r="BM473" s="74" t="s">
        <v>225</v>
      </c>
    </row>
    <row r="474" spans="1:65" s="72" customFormat="1" ht="11.25">
      <c r="A474" s="55">
        <v>457</v>
      </c>
      <c r="B474" s="72" t="s">
        <v>154</v>
      </c>
      <c r="C474" s="72" t="s">
        <v>675</v>
      </c>
      <c r="L474" s="72" t="s">
        <v>126</v>
      </c>
      <c r="M474" s="73"/>
      <c r="N474" s="73"/>
      <c r="O474" s="55">
        <v>35</v>
      </c>
      <c r="P474" s="73">
        <v>7695235.9</v>
      </c>
      <c r="Q474" s="73">
        <v>598981.6</v>
      </c>
      <c r="R474" s="55">
        <v>35</v>
      </c>
      <c r="S474" s="72">
        <v>45</v>
      </c>
      <c r="T474" s="57">
        <f t="shared" si="0"/>
        <v>4.5</v>
      </c>
      <c r="X474" s="57"/>
      <c r="AI474" s="73">
        <v>48.7</v>
      </c>
      <c r="AR474" s="72" t="s">
        <v>634</v>
      </c>
      <c r="AT474" s="74">
        <v>1947</v>
      </c>
      <c r="BM474" s="74"/>
    </row>
    <row r="475" spans="1:65" s="57" customFormat="1" ht="11.25">
      <c r="A475" s="55">
        <v>458</v>
      </c>
      <c r="B475" s="57" t="s">
        <v>154</v>
      </c>
      <c r="C475" s="57" t="s">
        <v>676</v>
      </c>
      <c r="L475" s="57" t="s">
        <v>126</v>
      </c>
      <c r="M475" s="64"/>
      <c r="N475" s="64"/>
      <c r="O475" s="55">
        <v>35</v>
      </c>
      <c r="P475" s="64">
        <v>7695379</v>
      </c>
      <c r="Q475" s="64">
        <v>599047.7</v>
      </c>
      <c r="R475" s="55">
        <v>35</v>
      </c>
      <c r="S475" s="57">
        <v>107.2</v>
      </c>
      <c r="T475" s="57">
        <f t="shared" si="0"/>
        <v>10.72</v>
      </c>
      <c r="AI475" s="64">
        <v>53.3</v>
      </c>
      <c r="AN475" s="57" t="s">
        <v>477</v>
      </c>
      <c r="AP475" s="57" t="s">
        <v>486</v>
      </c>
      <c r="AR475" s="57" t="s">
        <v>634</v>
      </c>
      <c r="AT475" s="66">
        <v>1963</v>
      </c>
      <c r="AZ475" s="57" t="s">
        <v>667</v>
      </c>
      <c r="BD475" s="57" t="s">
        <v>42</v>
      </c>
      <c r="BM475" s="66"/>
    </row>
    <row r="476" spans="1:65" s="57" customFormat="1" ht="11.25">
      <c r="A476" s="55">
        <v>459</v>
      </c>
      <c r="B476" s="57" t="s">
        <v>222</v>
      </c>
      <c r="C476" s="57" t="s">
        <v>674</v>
      </c>
      <c r="N476" s="64"/>
      <c r="O476" s="55">
        <v>35</v>
      </c>
      <c r="P476" s="75">
        <f>P475+(S475-W476/2)*COS(T476*PI()/200)</f>
        <v>7695272.854395236</v>
      </c>
      <c r="Q476" s="75">
        <f>Q475+(S475-W476/2)*SIN(T476*PI()/200)</f>
        <v>599032.6945716494</v>
      </c>
      <c r="R476" s="76">
        <v>35</v>
      </c>
      <c r="S476" s="75">
        <f>SQRT((P477-P475)^2+(Q477-Q475)^2)</f>
        <v>406.5019803149665</v>
      </c>
      <c r="T476" s="77">
        <f>IF(ATAN2((P477-P475),(Q477-Q475))&lt;0,ATAN2((P477-P475),(Q477-Q475))+2*PI(),ATAN2((P477-P475),(Q477-Q475)))*200/PI()</f>
        <v>208.94042586822098</v>
      </c>
      <c r="U476" s="75"/>
      <c r="V476" s="75"/>
      <c r="W476" s="75">
        <f>(S475+S477)-S476</f>
        <v>-0.001980314966488095</v>
      </c>
      <c r="AA476" s="64"/>
      <c r="AI476" s="64"/>
      <c r="AR476" s="57" t="s">
        <v>634</v>
      </c>
      <c r="AT476" s="66">
        <v>1963</v>
      </c>
      <c r="BM476" s="66" t="s">
        <v>225</v>
      </c>
    </row>
    <row r="477" spans="1:65" s="57" customFormat="1" ht="11.25">
      <c r="A477" s="55">
        <v>460</v>
      </c>
      <c r="B477" s="57" t="s">
        <v>154</v>
      </c>
      <c r="C477" s="57" t="s">
        <v>677</v>
      </c>
      <c r="L477" s="57" t="s">
        <v>126</v>
      </c>
      <c r="M477" s="64"/>
      <c r="N477" s="64"/>
      <c r="O477" s="55">
        <v>35</v>
      </c>
      <c r="P477" s="64">
        <v>7694976.5</v>
      </c>
      <c r="Q477" s="64">
        <v>598990.8</v>
      </c>
      <c r="R477" s="55">
        <v>35</v>
      </c>
      <c r="S477" s="57">
        <v>299.3</v>
      </c>
      <c r="T477" s="57">
        <f t="shared" si="0"/>
        <v>29.93</v>
      </c>
      <c r="AI477" s="64">
        <v>48.7</v>
      </c>
      <c r="AR477" s="57" t="s">
        <v>634</v>
      </c>
      <c r="AT477" s="66">
        <v>1963</v>
      </c>
      <c r="BM477" s="66"/>
    </row>
    <row r="478" spans="1:65" s="72" customFormat="1" ht="11.25">
      <c r="A478" s="55">
        <v>461</v>
      </c>
      <c r="B478" s="72" t="s">
        <v>154</v>
      </c>
      <c r="C478" s="72" t="s">
        <v>678</v>
      </c>
      <c r="L478" s="72" t="s">
        <v>126</v>
      </c>
      <c r="M478" s="73"/>
      <c r="N478" s="73"/>
      <c r="O478" s="55">
        <v>35</v>
      </c>
      <c r="P478" s="73">
        <v>7695560.4</v>
      </c>
      <c r="Q478" s="73">
        <v>599357.5</v>
      </c>
      <c r="R478" s="55">
        <v>35</v>
      </c>
      <c r="S478" s="72">
        <v>70.5</v>
      </c>
      <c r="T478" s="57">
        <f t="shared" si="0"/>
        <v>7.05</v>
      </c>
      <c r="X478" s="57"/>
      <c r="AI478" s="73">
        <v>44</v>
      </c>
      <c r="AR478" s="72" t="s">
        <v>634</v>
      </c>
      <c r="AT478" s="74">
        <v>1947</v>
      </c>
      <c r="AZ478" s="72" t="s">
        <v>679</v>
      </c>
      <c r="BD478" s="72" t="s">
        <v>42</v>
      </c>
      <c r="BM478" s="74"/>
    </row>
    <row r="479" spans="1:65" s="72" customFormat="1" ht="11.25">
      <c r="A479" s="55">
        <v>462</v>
      </c>
      <c r="B479" s="72" t="s">
        <v>222</v>
      </c>
      <c r="C479" s="72" t="s">
        <v>680</v>
      </c>
      <c r="N479" s="73"/>
      <c r="O479" s="55">
        <v>35</v>
      </c>
      <c r="P479" s="75">
        <f>P478+(S478-W479/2)*COS(T479*PI()/200)</f>
        <v>7695491.210408966</v>
      </c>
      <c r="Q479" s="75">
        <f>Q478+(S478-W479/2)*SIN(T479*PI()/200)</f>
        <v>599371.1318016187</v>
      </c>
      <c r="R479" s="76">
        <v>35</v>
      </c>
      <c r="S479" s="75">
        <f>SQRT((P480-P478)^2+(Q480-Q478)^2)</f>
        <v>150.53936362311907</v>
      </c>
      <c r="T479" s="77">
        <f>IF(ATAN2((P480-P478),(Q480-Q478))&lt;0,ATAN2((P480-P478),(Q480-Q478))+2*PI(),ATAN2((P480-P478),(Q480-Q478)))*200/PI()</f>
        <v>187.61586793287364</v>
      </c>
      <c r="U479" s="75"/>
      <c r="V479" s="75"/>
      <c r="W479" s="75">
        <f>(S478+S480)-S479</f>
        <v>-0.0393636231190726</v>
      </c>
      <c r="X479" s="57">
        <v>495</v>
      </c>
      <c r="Y479" s="65">
        <f>SUM($X$18:X479)</f>
        <v>56118.100000000006</v>
      </c>
      <c r="Z479" s="57"/>
      <c r="AA479" s="64"/>
      <c r="AI479" s="73"/>
      <c r="AR479" s="72" t="s">
        <v>634</v>
      </c>
      <c r="AT479" s="74">
        <v>1947</v>
      </c>
      <c r="BM479" s="74" t="s">
        <v>225</v>
      </c>
    </row>
    <row r="480" spans="1:65" s="72" customFormat="1" ht="11.25">
      <c r="A480" s="55">
        <v>463</v>
      </c>
      <c r="B480" s="72" t="s">
        <v>154</v>
      </c>
      <c r="C480" s="72" t="s">
        <v>681</v>
      </c>
      <c r="L480" s="72" t="s">
        <v>126</v>
      </c>
      <c r="M480" s="73"/>
      <c r="N480" s="73"/>
      <c r="O480" s="55">
        <v>35</v>
      </c>
      <c r="P480" s="73">
        <v>7695412.7</v>
      </c>
      <c r="Q480" s="73">
        <v>599386.6</v>
      </c>
      <c r="R480" s="55">
        <v>35</v>
      </c>
      <c r="S480" s="72">
        <v>80</v>
      </c>
      <c r="T480" s="57">
        <f t="shared" si="0"/>
        <v>8</v>
      </c>
      <c r="X480" s="57"/>
      <c r="AI480" s="73">
        <v>45.1</v>
      </c>
      <c r="AR480" s="72" t="s">
        <v>634</v>
      </c>
      <c r="AT480" s="74">
        <v>1947</v>
      </c>
      <c r="BM480" s="74"/>
    </row>
    <row r="481" spans="1:65" s="57" customFormat="1" ht="11.25">
      <c r="A481" s="55">
        <v>464</v>
      </c>
      <c r="B481" s="57" t="s">
        <v>154</v>
      </c>
      <c r="C481" s="57" t="s">
        <v>682</v>
      </c>
      <c r="L481" s="57" t="s">
        <v>126</v>
      </c>
      <c r="M481" s="64"/>
      <c r="N481" s="64"/>
      <c r="O481" s="55">
        <v>35</v>
      </c>
      <c r="P481" s="64">
        <v>7695594.2</v>
      </c>
      <c r="Q481" s="64">
        <v>599350.8</v>
      </c>
      <c r="R481" s="55">
        <v>35</v>
      </c>
      <c r="S481" s="57">
        <v>130.6</v>
      </c>
      <c r="T481" s="57">
        <f t="shared" si="0"/>
        <v>13.059999999999999</v>
      </c>
      <c r="AI481" s="64">
        <v>54.3</v>
      </c>
      <c r="AN481" s="57" t="s">
        <v>477</v>
      </c>
      <c r="AP481" s="57" t="s">
        <v>486</v>
      </c>
      <c r="AR481" s="57" t="s">
        <v>634</v>
      </c>
      <c r="AT481" s="66">
        <v>1963</v>
      </c>
      <c r="AZ481" s="57" t="s">
        <v>679</v>
      </c>
      <c r="BD481" s="57" t="s">
        <v>42</v>
      </c>
      <c r="BM481" s="66"/>
    </row>
    <row r="482" spans="1:65" s="57" customFormat="1" ht="11.25">
      <c r="A482" s="55">
        <v>465</v>
      </c>
      <c r="B482" s="57" t="s">
        <v>222</v>
      </c>
      <c r="C482" s="57" t="s">
        <v>680</v>
      </c>
      <c r="N482" s="64"/>
      <c r="O482" s="55">
        <v>35</v>
      </c>
      <c r="P482" s="75">
        <f>P481+(S481-W482/2)*COS(T482*PI()/200)</f>
        <v>7695463.943851094</v>
      </c>
      <c r="Q482" s="75">
        <f>Q481+(S481-W482/2)*SIN(T482*PI()/200)</f>
        <v>599341.0865219032</v>
      </c>
      <c r="R482" s="76">
        <v>35</v>
      </c>
      <c r="S482" s="75">
        <f>SQRT((P483-P481)^2+(Q483-Q481)^2)</f>
        <v>410.135648292123</v>
      </c>
      <c r="T482" s="77">
        <f>IF(ATAN2((P483-P481),(Q483-Q481))&lt;0,ATAN2((P483-P481),(Q483-Q481))+2*PI(),ATAN2((P483-P481),(Q483-Q481)))*200/PI()</f>
        <v>204.73863818947126</v>
      </c>
      <c r="U482" s="75"/>
      <c r="V482" s="75"/>
      <c r="W482" s="75">
        <f>(S481+S483)-S482</f>
        <v>-0.03564829212297127</v>
      </c>
      <c r="AA482" s="64"/>
      <c r="AI482" s="64"/>
      <c r="AR482" s="57" t="s">
        <v>634</v>
      </c>
      <c r="AT482" s="66">
        <v>1963</v>
      </c>
      <c r="BM482" s="66" t="s">
        <v>225</v>
      </c>
    </row>
    <row r="483" spans="1:65" s="57" customFormat="1" ht="11.25">
      <c r="A483" s="55">
        <v>466</v>
      </c>
      <c r="B483" s="57" t="s">
        <v>154</v>
      </c>
      <c r="C483" s="57" t="s">
        <v>683</v>
      </c>
      <c r="L483" s="57" t="s">
        <v>126</v>
      </c>
      <c r="M483" s="64"/>
      <c r="N483" s="64"/>
      <c r="O483" s="55">
        <v>35</v>
      </c>
      <c r="P483" s="64">
        <v>7695185.2</v>
      </c>
      <c r="Q483" s="64">
        <v>599320.3</v>
      </c>
      <c r="R483" s="55">
        <v>35</v>
      </c>
      <c r="S483" s="57">
        <v>279.5</v>
      </c>
      <c r="T483" s="57">
        <f t="shared" si="0"/>
        <v>27.95</v>
      </c>
      <c r="AI483" s="64">
        <v>45.1</v>
      </c>
      <c r="AR483" s="57" t="s">
        <v>634</v>
      </c>
      <c r="AT483" s="66">
        <v>1963</v>
      </c>
      <c r="BM483" s="66"/>
    </row>
    <row r="484" spans="1:65" s="72" customFormat="1" ht="11.25">
      <c r="A484" s="55">
        <v>467</v>
      </c>
      <c r="B484" s="72" t="s">
        <v>154</v>
      </c>
      <c r="C484" s="72" t="s">
        <v>684</v>
      </c>
      <c r="L484" s="72" t="s">
        <v>126</v>
      </c>
      <c r="M484" s="73"/>
      <c r="N484" s="73"/>
      <c r="O484" s="55">
        <v>35</v>
      </c>
      <c r="P484" s="73">
        <v>7695174.6</v>
      </c>
      <c r="Q484" s="73">
        <v>599738.9</v>
      </c>
      <c r="R484" s="55">
        <v>35</v>
      </c>
      <c r="S484" s="72">
        <v>108.5</v>
      </c>
      <c r="T484" s="57">
        <f t="shared" si="0"/>
        <v>10.85</v>
      </c>
      <c r="X484" s="57"/>
      <c r="AI484" s="73">
        <v>44.2</v>
      </c>
      <c r="AR484" s="72" t="s">
        <v>634</v>
      </c>
      <c r="AT484" s="74">
        <v>1947</v>
      </c>
      <c r="AZ484" s="72" t="s">
        <v>685</v>
      </c>
      <c r="BC484" s="72" t="s">
        <v>686</v>
      </c>
      <c r="BD484" s="72" t="s">
        <v>272</v>
      </c>
      <c r="BM484" s="74"/>
    </row>
    <row r="485" spans="1:65" s="72" customFormat="1" ht="11.25">
      <c r="A485" s="55">
        <v>468</v>
      </c>
      <c r="B485" s="72" t="s">
        <v>222</v>
      </c>
      <c r="C485" s="72" t="s">
        <v>687</v>
      </c>
      <c r="N485" s="73"/>
      <c r="O485" s="55">
        <v>35</v>
      </c>
      <c r="P485" s="75">
        <f>P484+(S484-W485/2)*COS(T485*PI()/200)</f>
        <v>7695176.211135663</v>
      </c>
      <c r="Q485" s="75">
        <f>Q484+(S484-W485/2)*SIN(T485*PI()/200)</f>
        <v>599630.4000826733</v>
      </c>
      <c r="R485" s="76">
        <v>35</v>
      </c>
      <c r="S485" s="75">
        <f>SQRT((P486-P484)^2+(Q486-Q484)^2)</f>
        <v>215.52375739115442</v>
      </c>
      <c r="T485" s="77">
        <f>IF(ATAN2((P486-P484),(Q486-Q484))&lt;0,ATAN2((P486-P484),(Q486-Q484))+2*PI(),ATAN2((P486-P484),(Q486-Q484)))*200/PI()</f>
        <v>300.9452591924033</v>
      </c>
      <c r="U485" s="75"/>
      <c r="V485" s="75"/>
      <c r="W485" s="75">
        <f>(S484+S486)-S485</f>
        <v>-0.023757391154418883</v>
      </c>
      <c r="X485" s="57">
        <v>375</v>
      </c>
      <c r="Y485" s="65">
        <f>SUM($X$18:X485)</f>
        <v>56493.100000000006</v>
      </c>
      <c r="Z485" s="57"/>
      <c r="AA485" s="64"/>
      <c r="AI485" s="73"/>
      <c r="AR485" s="72" t="s">
        <v>634</v>
      </c>
      <c r="AT485" s="74">
        <v>1947</v>
      </c>
      <c r="BM485" s="74" t="s">
        <v>225</v>
      </c>
    </row>
    <row r="486" spans="1:65" s="72" customFormat="1" ht="11.25">
      <c r="A486" s="55">
        <v>469</v>
      </c>
      <c r="B486" s="72" t="s">
        <v>154</v>
      </c>
      <c r="C486" s="72" t="s">
        <v>688</v>
      </c>
      <c r="L486" s="72" t="s">
        <v>126</v>
      </c>
      <c r="M486" s="73"/>
      <c r="N486" s="73"/>
      <c r="O486" s="55">
        <v>35</v>
      </c>
      <c r="P486" s="73">
        <v>7695177.8</v>
      </c>
      <c r="Q486" s="73">
        <v>599523.4</v>
      </c>
      <c r="R486" s="55">
        <v>35</v>
      </c>
      <c r="S486" s="72">
        <v>107</v>
      </c>
      <c r="T486" s="57">
        <f t="shared" si="0"/>
        <v>10.7</v>
      </c>
      <c r="X486" s="57"/>
      <c r="AI486" s="73">
        <v>47.4</v>
      </c>
      <c r="AR486" s="72" t="s">
        <v>634</v>
      </c>
      <c r="AT486" s="74">
        <v>1947</v>
      </c>
      <c r="BM486" s="74"/>
    </row>
    <row r="487" spans="1:65" s="57" customFormat="1" ht="11.25">
      <c r="A487" s="55">
        <v>470</v>
      </c>
      <c r="B487" s="57" t="s">
        <v>154</v>
      </c>
      <c r="C487" s="57" t="s">
        <v>689</v>
      </c>
      <c r="L487" s="57" t="s">
        <v>126</v>
      </c>
      <c r="M487" s="64"/>
      <c r="N487" s="64"/>
      <c r="O487" s="55">
        <v>35</v>
      </c>
      <c r="P487" s="64">
        <v>7695173.1</v>
      </c>
      <c r="Q487" s="64">
        <v>599840.2</v>
      </c>
      <c r="R487" s="55">
        <v>35</v>
      </c>
      <c r="S487" s="57">
        <v>209.8</v>
      </c>
      <c r="T487" s="57">
        <f t="shared" si="0"/>
        <v>20.98</v>
      </c>
      <c r="AI487" s="64">
        <v>53.4</v>
      </c>
      <c r="AN487" s="57" t="s">
        <v>477</v>
      </c>
      <c r="AP487" s="57" t="s">
        <v>486</v>
      </c>
      <c r="AR487" s="57" t="s">
        <v>634</v>
      </c>
      <c r="AT487" s="66">
        <v>1963</v>
      </c>
      <c r="AZ487" s="57" t="s">
        <v>685</v>
      </c>
      <c r="BC487" s="57" t="s">
        <v>686</v>
      </c>
      <c r="BD487" s="57" t="s">
        <v>272</v>
      </c>
      <c r="BM487" s="66"/>
    </row>
    <row r="488" spans="1:65" s="57" customFormat="1" ht="11.25">
      <c r="A488" s="55">
        <v>471</v>
      </c>
      <c r="B488" s="57" t="s">
        <v>222</v>
      </c>
      <c r="C488" s="57" t="s">
        <v>687</v>
      </c>
      <c r="N488" s="64"/>
      <c r="O488" s="55">
        <v>35</v>
      </c>
      <c r="P488" s="75">
        <f>P487+(S487-W488/2)*COS(T488*PI()/200)</f>
        <v>7695175.207250522</v>
      </c>
      <c r="Q488" s="75">
        <f>Q487+(S487-W488/2)*SIN(T488*PI()/200)</f>
        <v>599630.4475248911</v>
      </c>
      <c r="R488" s="76">
        <v>35</v>
      </c>
      <c r="S488" s="75">
        <f>SQRT((P489-P487)^2+(Q489-Q487)^2)</f>
        <v>517.6261198973424</v>
      </c>
      <c r="T488" s="77">
        <f>IF(ATAN2((P489-P487),(Q489-Q487))&lt;0,ATAN2((P489-P487),(Q489-Q487))+2*PI(),ATAN2((P489-P487),(Q489-Q487)))*200/PI()</f>
        <v>300.6395501255912</v>
      </c>
      <c r="U488" s="75"/>
      <c r="V488" s="75"/>
      <c r="W488" s="75">
        <f>(S487+S489)-S488</f>
        <v>0.07388010265765388</v>
      </c>
      <c r="AA488" s="64"/>
      <c r="AI488" s="64"/>
      <c r="AR488" s="57" t="s">
        <v>634</v>
      </c>
      <c r="AT488" s="66">
        <v>1963</v>
      </c>
      <c r="BM488" s="66" t="s">
        <v>225</v>
      </c>
    </row>
    <row r="489" spans="1:65" s="57" customFormat="1" ht="11.25">
      <c r="A489" s="55">
        <v>472</v>
      </c>
      <c r="B489" s="57" t="s">
        <v>154</v>
      </c>
      <c r="C489" s="57" t="s">
        <v>690</v>
      </c>
      <c r="L489" s="57" t="s">
        <v>126</v>
      </c>
      <c r="M489" s="64"/>
      <c r="N489" s="64"/>
      <c r="O489" s="55">
        <v>35</v>
      </c>
      <c r="P489" s="64">
        <v>7695178.3</v>
      </c>
      <c r="Q489" s="64">
        <v>599322.6</v>
      </c>
      <c r="R489" s="55">
        <v>35</v>
      </c>
      <c r="S489" s="57">
        <v>307.9</v>
      </c>
      <c r="T489" s="57">
        <f t="shared" si="0"/>
        <v>30.79</v>
      </c>
      <c r="AI489" s="64">
        <v>47.4</v>
      </c>
      <c r="AR489" s="57" t="s">
        <v>634</v>
      </c>
      <c r="AT489" s="66">
        <v>1963</v>
      </c>
      <c r="BM489" s="66"/>
    </row>
    <row r="490" spans="1:65" s="72" customFormat="1" ht="11.25">
      <c r="A490" s="55">
        <v>473</v>
      </c>
      <c r="B490" s="72" t="s">
        <v>154</v>
      </c>
      <c r="C490" s="72" t="s">
        <v>691</v>
      </c>
      <c r="L490" s="72" t="s">
        <v>126</v>
      </c>
      <c r="M490" s="73"/>
      <c r="N490" s="73"/>
      <c r="O490" s="55">
        <v>35</v>
      </c>
      <c r="P490" s="73">
        <v>7694862.5</v>
      </c>
      <c r="Q490" s="73">
        <v>599858.9</v>
      </c>
      <c r="R490" s="55">
        <v>35</v>
      </c>
      <c r="S490" s="72">
        <v>185.4</v>
      </c>
      <c r="T490" s="57">
        <f t="shared" si="0"/>
        <v>18.54</v>
      </c>
      <c r="X490" s="57"/>
      <c r="AI490" s="73">
        <v>45</v>
      </c>
      <c r="AR490" s="72" t="s">
        <v>634</v>
      </c>
      <c r="AT490" s="74">
        <v>1947</v>
      </c>
      <c r="AZ490" s="72" t="s">
        <v>685</v>
      </c>
      <c r="BC490" s="72" t="s">
        <v>686</v>
      </c>
      <c r="BD490" s="72" t="s">
        <v>272</v>
      </c>
      <c r="BM490" s="74"/>
    </row>
    <row r="491" spans="1:65" s="72" customFormat="1" ht="11.25">
      <c r="A491" s="55">
        <v>474</v>
      </c>
      <c r="B491" s="72" t="s">
        <v>222</v>
      </c>
      <c r="C491" s="72" t="s">
        <v>692</v>
      </c>
      <c r="N491" s="73"/>
      <c r="O491" s="55">
        <v>35</v>
      </c>
      <c r="P491" s="75">
        <f>P490+(S490-W491/2)*COS(T491*PI()/200)</f>
        <v>7694794.767106386</v>
      </c>
      <c r="Q491" s="75">
        <f>Q490+(S490-W491/2)*SIN(T491*PI()/200)</f>
        <v>599686.2885900736</v>
      </c>
      <c r="R491" s="76">
        <v>35</v>
      </c>
      <c r="S491" s="75">
        <f>SQRT((P492-P490)^2+(Q492-Q490)^2)</f>
        <v>336.45007059017735</v>
      </c>
      <c r="T491" s="77">
        <f>IF(ATAN2((P492-P490),(Q492-Q490))&lt;0,ATAN2((P492-P490),(Q492-Q490))+2*PI(),ATAN2((P492-P490),(Q492-Q490)))*200/PI()</f>
        <v>276.194340965137</v>
      </c>
      <c r="U491" s="75"/>
      <c r="V491" s="75"/>
      <c r="W491" s="75">
        <f>(S490+S492)-S491</f>
        <v>-0.05007059017736992</v>
      </c>
      <c r="X491" s="57">
        <v>315</v>
      </c>
      <c r="Y491" s="65">
        <f>SUM($X$18:X491)</f>
        <v>56808.100000000006</v>
      </c>
      <c r="Z491" s="57"/>
      <c r="AA491" s="64"/>
      <c r="AI491" s="73"/>
      <c r="AR491" s="72" t="s">
        <v>634</v>
      </c>
      <c r="AT491" s="74">
        <v>1947</v>
      </c>
      <c r="BM491" s="74" t="s">
        <v>225</v>
      </c>
    </row>
    <row r="492" spans="1:65" s="72" customFormat="1" ht="11.25">
      <c r="A492" s="55">
        <v>475</v>
      </c>
      <c r="B492" s="72" t="s">
        <v>154</v>
      </c>
      <c r="C492" s="72" t="s">
        <v>693</v>
      </c>
      <c r="L492" s="72" t="s">
        <v>126</v>
      </c>
      <c r="M492" s="73"/>
      <c r="N492" s="73"/>
      <c r="O492" s="55">
        <v>35</v>
      </c>
      <c r="P492" s="73">
        <v>7694739.6</v>
      </c>
      <c r="Q492" s="73">
        <v>599545.7</v>
      </c>
      <c r="R492" s="55">
        <v>35</v>
      </c>
      <c r="S492" s="72">
        <v>151</v>
      </c>
      <c r="T492" s="57">
        <f t="shared" si="0"/>
        <v>15.1</v>
      </c>
      <c r="X492" s="57"/>
      <c r="AI492" s="73">
        <v>44.8</v>
      </c>
      <c r="AR492" s="72" t="s">
        <v>634</v>
      </c>
      <c r="AT492" s="74">
        <v>1947</v>
      </c>
      <c r="BM492" s="74"/>
    </row>
    <row r="493" spans="1:65" s="57" customFormat="1" ht="11.25">
      <c r="A493" s="55">
        <v>476</v>
      </c>
      <c r="B493" s="57" t="s">
        <v>154</v>
      </c>
      <c r="C493" s="57" t="s">
        <v>694</v>
      </c>
      <c r="L493" s="57" t="s">
        <v>126</v>
      </c>
      <c r="M493" s="64"/>
      <c r="N493" s="64"/>
      <c r="O493" s="55">
        <v>35</v>
      </c>
      <c r="P493" s="64">
        <v>7694883.9</v>
      </c>
      <c r="Q493" s="64">
        <v>599913.4</v>
      </c>
      <c r="R493" s="55">
        <v>35</v>
      </c>
      <c r="S493" s="57">
        <v>244</v>
      </c>
      <c r="T493" s="57">
        <f t="shared" si="0"/>
        <v>24.4</v>
      </c>
      <c r="AI493" s="64">
        <v>56.4</v>
      </c>
      <c r="AN493" s="57" t="s">
        <v>477</v>
      </c>
      <c r="AP493" s="57" t="s">
        <v>486</v>
      </c>
      <c r="AR493" s="57" t="s">
        <v>634</v>
      </c>
      <c r="AT493" s="66">
        <v>1963</v>
      </c>
      <c r="AZ493" s="57" t="s">
        <v>685</v>
      </c>
      <c r="BC493" s="57" t="s">
        <v>686</v>
      </c>
      <c r="BD493" s="57" t="s">
        <v>272</v>
      </c>
      <c r="BM493" s="66"/>
    </row>
    <row r="494" spans="1:65" s="57" customFormat="1" ht="11.25">
      <c r="A494" s="55">
        <v>477</v>
      </c>
      <c r="B494" s="57" t="s">
        <v>222</v>
      </c>
      <c r="C494" s="57" t="s">
        <v>692</v>
      </c>
      <c r="N494" s="64"/>
      <c r="O494" s="55">
        <v>35</v>
      </c>
      <c r="P494" s="75">
        <f>P493+(S493-W494/2)*COS(T494*PI()/200)</f>
        <v>7694793.999993298</v>
      </c>
      <c r="Q494" s="75">
        <f>Q493+(S493-W494/2)*SIN(T494*PI()/200)</f>
        <v>599686.5490591758</v>
      </c>
      <c r="R494" s="76">
        <v>35</v>
      </c>
      <c r="S494" s="75">
        <f>SQRT((P495-P493)^2+(Q495-Q493)^2)</f>
        <v>499.43016528844475</v>
      </c>
      <c r="T494" s="77">
        <f>IF(ATAN2((P495-P493),(Q495-Q493))&lt;0,ATAN2((P495-P493),(Q495-Q493))+2*PI(),ATAN2((P495-P493),(Q495-Q493)))*200/PI()</f>
        <v>275.9797778235884</v>
      </c>
      <c r="U494" s="75"/>
      <c r="V494" s="75"/>
      <c r="W494" s="75">
        <f>(S493+S495)-S494</f>
        <v>-0.030165288444777616</v>
      </c>
      <c r="AA494" s="64"/>
      <c r="AI494" s="64"/>
      <c r="AR494" s="57" t="s">
        <v>634</v>
      </c>
      <c r="AT494" s="66">
        <v>1963</v>
      </c>
      <c r="BM494" s="66" t="s">
        <v>225</v>
      </c>
    </row>
    <row r="495" spans="1:65" s="57" customFormat="1" ht="11.25">
      <c r="A495" s="55">
        <v>478</v>
      </c>
      <c r="B495" s="57" t="s">
        <v>154</v>
      </c>
      <c r="C495" s="57" t="s">
        <v>695</v>
      </c>
      <c r="L495" s="57" t="s">
        <v>126</v>
      </c>
      <c r="M495" s="64"/>
      <c r="N495" s="64"/>
      <c r="O495" s="55">
        <v>35</v>
      </c>
      <c r="P495" s="64">
        <v>7694699.9</v>
      </c>
      <c r="Q495" s="64">
        <v>599449.1</v>
      </c>
      <c r="R495" s="55">
        <v>35</v>
      </c>
      <c r="S495" s="57">
        <v>255.4</v>
      </c>
      <c r="T495" s="57">
        <f t="shared" si="0"/>
        <v>25.54</v>
      </c>
      <c r="AI495" s="64">
        <v>44.8</v>
      </c>
      <c r="AR495" s="57" t="s">
        <v>634</v>
      </c>
      <c r="AT495" s="66">
        <v>1963</v>
      </c>
      <c r="BM495" s="66"/>
    </row>
    <row r="496" spans="1:65" s="72" customFormat="1" ht="11.25">
      <c r="A496" s="55">
        <v>479</v>
      </c>
      <c r="B496" s="72" t="s">
        <v>154</v>
      </c>
      <c r="C496" s="72" t="s">
        <v>696</v>
      </c>
      <c r="L496" s="72" t="s">
        <v>126</v>
      </c>
      <c r="M496" s="73"/>
      <c r="N496" s="73"/>
      <c r="O496" s="55">
        <v>35</v>
      </c>
      <c r="P496" s="73">
        <v>7694766.2</v>
      </c>
      <c r="Q496" s="73">
        <v>599965.4</v>
      </c>
      <c r="R496" s="55">
        <v>35</v>
      </c>
      <c r="S496" s="72">
        <v>301.2</v>
      </c>
      <c r="T496" s="57">
        <f t="shared" si="0"/>
        <v>30.119999999999997</v>
      </c>
      <c r="X496" s="57"/>
      <c r="AI496" s="73">
        <v>44</v>
      </c>
      <c r="AR496" s="72" t="s">
        <v>634</v>
      </c>
      <c r="AT496" s="74">
        <v>1947</v>
      </c>
      <c r="AZ496" s="72" t="s">
        <v>697</v>
      </c>
      <c r="BC496" s="72" t="s">
        <v>698</v>
      </c>
      <c r="BD496" s="72" t="s">
        <v>272</v>
      </c>
      <c r="BM496" s="74"/>
    </row>
    <row r="497" spans="1:65" s="72" customFormat="1" ht="11.25">
      <c r="A497" s="55">
        <v>480</v>
      </c>
      <c r="B497" s="72" t="s">
        <v>222</v>
      </c>
      <c r="C497" s="72" t="s">
        <v>699</v>
      </c>
      <c r="N497" s="73"/>
      <c r="O497" s="55">
        <v>35</v>
      </c>
      <c r="P497" s="75">
        <f>P496+(S496-W497/2)*COS(T497*PI()/200)</f>
        <v>7694505.001434215</v>
      </c>
      <c r="Q497" s="75">
        <f>Q496+(S496-W497/2)*SIN(T497*PI()/200)</f>
        <v>599815.4183353666</v>
      </c>
      <c r="R497" s="76">
        <v>35</v>
      </c>
      <c r="S497" s="75">
        <f>SQRT((P498-P496)^2+(Q498-Q496)^2)</f>
        <v>682.1925314753223</v>
      </c>
      <c r="T497" s="77">
        <f>IF(ATAN2((P498-P496),(Q498-Q496))&lt;0,ATAN2((P498-P496),(Q498-Q496))+2*PI(),ATAN2((P498-P496),(Q498-Q496)))*200/PI()</f>
        <v>233.18297932066005</v>
      </c>
      <c r="U497" s="75"/>
      <c r="V497" s="75"/>
      <c r="W497" s="75">
        <f>(S496+S498)-S497</f>
        <v>0.007468524677733512</v>
      </c>
      <c r="X497" s="57">
        <v>880</v>
      </c>
      <c r="Y497" s="65">
        <f>SUM($X$18:X497)</f>
        <v>57688.100000000006</v>
      </c>
      <c r="Z497" s="57"/>
      <c r="AA497" s="64"/>
      <c r="AI497" s="73"/>
      <c r="AR497" s="72" t="s">
        <v>634</v>
      </c>
      <c r="AT497" s="74">
        <v>1947</v>
      </c>
      <c r="BM497" s="74" t="s">
        <v>225</v>
      </c>
    </row>
    <row r="498" spans="1:65" s="72" customFormat="1" ht="11.25">
      <c r="A498" s="55">
        <v>481</v>
      </c>
      <c r="B498" s="72" t="s">
        <v>154</v>
      </c>
      <c r="C498" s="72" t="s">
        <v>700</v>
      </c>
      <c r="L498" s="72" t="s">
        <v>126</v>
      </c>
      <c r="M498" s="73"/>
      <c r="N498" s="73"/>
      <c r="O498" s="55">
        <v>35</v>
      </c>
      <c r="P498" s="73">
        <v>7694174.6</v>
      </c>
      <c r="Q498" s="73">
        <v>599625.7</v>
      </c>
      <c r="R498" s="55">
        <v>35</v>
      </c>
      <c r="S498" s="72">
        <v>381</v>
      </c>
      <c r="T498" s="57">
        <f t="shared" si="0"/>
        <v>38.1</v>
      </c>
      <c r="X498" s="57"/>
      <c r="AI498" s="73">
        <v>44.6</v>
      </c>
      <c r="AR498" s="72" t="s">
        <v>634</v>
      </c>
      <c r="AT498" s="74">
        <v>1947</v>
      </c>
      <c r="BM498" s="74"/>
    </row>
    <row r="499" spans="1:65" s="57" customFormat="1" ht="11.25">
      <c r="A499" s="55">
        <v>482</v>
      </c>
      <c r="B499" s="57" t="s">
        <v>154</v>
      </c>
      <c r="C499" s="57" t="s">
        <v>701</v>
      </c>
      <c r="L499" s="57" t="s">
        <v>126</v>
      </c>
      <c r="M499" s="64"/>
      <c r="N499" s="64"/>
      <c r="O499" s="55">
        <v>35</v>
      </c>
      <c r="P499" s="64">
        <v>7694837.8</v>
      </c>
      <c r="Q499" s="64">
        <v>600006.6</v>
      </c>
      <c r="R499" s="55">
        <v>35</v>
      </c>
      <c r="S499" s="57">
        <v>383.9</v>
      </c>
      <c r="T499" s="57">
        <f t="shared" si="0"/>
        <v>38.39</v>
      </c>
      <c r="AI499" s="64">
        <v>54.3</v>
      </c>
      <c r="AN499" s="57" t="s">
        <v>477</v>
      </c>
      <c r="AP499" s="57" t="s">
        <v>486</v>
      </c>
      <c r="AR499" s="57" t="s">
        <v>634</v>
      </c>
      <c r="AT499" s="66">
        <v>1963</v>
      </c>
      <c r="AZ499" s="57" t="s">
        <v>697</v>
      </c>
      <c r="BC499" s="57" t="s">
        <v>698</v>
      </c>
      <c r="BD499" s="57" t="s">
        <v>272</v>
      </c>
      <c r="BM499" s="66"/>
    </row>
    <row r="500" spans="1:65" s="57" customFormat="1" ht="11.25">
      <c r="A500" s="55">
        <v>483</v>
      </c>
      <c r="B500" s="57" t="s">
        <v>222</v>
      </c>
      <c r="C500" s="57" t="s">
        <v>699</v>
      </c>
      <c r="N500" s="64"/>
      <c r="O500" s="55">
        <v>35</v>
      </c>
      <c r="P500" s="75">
        <f>P499+(S499-W500/2)*COS(T500*PI()/200)</f>
        <v>7694504.89534177</v>
      </c>
      <c r="Q500" s="75">
        <f>Q499+(S499-W500/2)*SIN(T500*PI()/200)</f>
        <v>599815.4143615201</v>
      </c>
      <c r="R500" s="76">
        <v>35</v>
      </c>
      <c r="S500" s="75">
        <f>SQRT((P501-P499)^2+(Q501-Q499)^2)</f>
        <v>1080.2954410714</v>
      </c>
      <c r="T500" s="77">
        <f>IF(ATAN2((P501-P499),(Q501-Q499))&lt;0,ATAN2((P501-P499),(Q501-Q499))+2*PI(),ATAN2((P501-P499),(Q501-Q499)))*200/PI()</f>
        <v>233.18728467257188</v>
      </c>
      <c r="U500" s="75"/>
      <c r="V500" s="75"/>
      <c r="W500" s="75">
        <f>(S499+S501)-S500</f>
        <v>0.004558928599863066</v>
      </c>
      <c r="AA500" s="64"/>
      <c r="AI500" s="64"/>
      <c r="AR500" s="57" t="s">
        <v>634</v>
      </c>
      <c r="AT500" s="66">
        <v>1963</v>
      </c>
      <c r="BM500" s="66" t="s">
        <v>225</v>
      </c>
    </row>
    <row r="501" spans="1:65" s="57" customFormat="1" ht="11.25">
      <c r="A501" s="55">
        <v>484</v>
      </c>
      <c r="B501" s="57" t="s">
        <v>154</v>
      </c>
      <c r="C501" s="57" t="s">
        <v>702</v>
      </c>
      <c r="L501" s="57" t="s">
        <v>126</v>
      </c>
      <c r="M501" s="64"/>
      <c r="N501" s="64"/>
      <c r="O501" s="55">
        <v>35</v>
      </c>
      <c r="P501" s="64">
        <v>7693901</v>
      </c>
      <c r="Q501" s="64">
        <v>599468.6</v>
      </c>
      <c r="R501" s="55">
        <v>35</v>
      </c>
      <c r="S501" s="57">
        <v>696.4</v>
      </c>
      <c r="T501" s="57">
        <f t="shared" si="0"/>
        <v>69.64</v>
      </c>
      <c r="AI501" s="64">
        <v>44.6</v>
      </c>
      <c r="AR501" s="57" t="s">
        <v>634</v>
      </c>
      <c r="AT501" s="66">
        <v>1963</v>
      </c>
      <c r="BM501" s="66"/>
    </row>
    <row r="502" spans="1:65" s="72" customFormat="1" ht="11.25">
      <c r="A502" s="55">
        <v>485</v>
      </c>
      <c r="B502" s="72" t="s">
        <v>154</v>
      </c>
      <c r="C502" s="72" t="s">
        <v>703</v>
      </c>
      <c r="L502" s="72" t="s">
        <v>126</v>
      </c>
      <c r="M502" s="73"/>
      <c r="N502" s="73"/>
      <c r="O502" s="55">
        <v>35</v>
      </c>
      <c r="P502" s="73">
        <v>7694657</v>
      </c>
      <c r="Q502" s="73">
        <v>600150.7</v>
      </c>
      <c r="R502" s="55">
        <v>35</v>
      </c>
      <c r="S502" s="72">
        <v>677</v>
      </c>
      <c r="T502" s="57">
        <f t="shared" si="0"/>
        <v>67.7</v>
      </c>
      <c r="X502" s="57"/>
      <c r="AI502" s="73">
        <v>44.5</v>
      </c>
      <c r="AR502" s="72" t="s">
        <v>634</v>
      </c>
      <c r="AT502" s="74">
        <v>1947</v>
      </c>
      <c r="AZ502" s="72" t="s">
        <v>697</v>
      </c>
      <c r="BC502" s="72" t="s">
        <v>698</v>
      </c>
      <c r="BD502" s="72" t="s">
        <v>272</v>
      </c>
      <c r="BF502" s="72" t="s">
        <v>704</v>
      </c>
      <c r="BM502" s="74"/>
    </row>
    <row r="503" spans="1:65" s="72" customFormat="1" ht="11.25">
      <c r="A503" s="55">
        <v>486</v>
      </c>
      <c r="B503" s="72" t="s">
        <v>222</v>
      </c>
      <c r="C503" s="72" t="s">
        <v>705</v>
      </c>
      <c r="N503" s="73"/>
      <c r="O503" s="55">
        <v>35</v>
      </c>
      <c r="P503" s="75">
        <f>P502+(S502-W503/2)*COS(T503*PI()/200)</f>
        <v>7694104.762792987</v>
      </c>
      <c r="Q503" s="75">
        <f>Q502+(S502-W503/2)*SIN(T503*PI()/200)</f>
        <v>600542.3360894738</v>
      </c>
      <c r="R503" s="76">
        <v>35</v>
      </c>
      <c r="S503" s="75">
        <f>SQRT((P504-P502)^2+(Q504-Q502)^2)</f>
        <v>1362.0232780683436</v>
      </c>
      <c r="T503" s="77">
        <f>IF(ATAN2((P504-P502),(Q504-Q502))&lt;0,ATAN2((P504-P502),(Q504-Q502))+2*PI(),ATAN2((P504-P502),(Q504-Q502)))*200/PI()</f>
        <v>160.7294017356231</v>
      </c>
      <c r="U503" s="75"/>
      <c r="V503" s="75"/>
      <c r="W503" s="75">
        <f>(S502+S504)-S503</f>
        <v>-0.0232780683436431</v>
      </c>
      <c r="X503" s="57">
        <v>890</v>
      </c>
      <c r="Y503" s="65">
        <f>SUM($X$18:X503)</f>
        <v>58578.100000000006</v>
      </c>
      <c r="Z503" s="57"/>
      <c r="AA503" s="64"/>
      <c r="AI503" s="73"/>
      <c r="AR503" s="72" t="s">
        <v>634</v>
      </c>
      <c r="AT503" s="74">
        <v>1947</v>
      </c>
      <c r="BM503" s="74" t="s">
        <v>225</v>
      </c>
    </row>
    <row r="504" spans="1:65" s="72" customFormat="1" ht="11.25">
      <c r="A504" s="55">
        <v>487</v>
      </c>
      <c r="B504" s="72" t="s">
        <v>154</v>
      </c>
      <c r="C504" s="72" t="s">
        <v>706</v>
      </c>
      <c r="L504" s="72" t="s">
        <v>126</v>
      </c>
      <c r="M504" s="73"/>
      <c r="N504" s="73"/>
      <c r="O504" s="55">
        <v>35</v>
      </c>
      <c r="P504" s="73">
        <v>7693546</v>
      </c>
      <c r="Q504" s="73">
        <v>600938.6</v>
      </c>
      <c r="R504" s="55">
        <v>35</v>
      </c>
      <c r="S504" s="72">
        <v>685</v>
      </c>
      <c r="T504" s="57">
        <f t="shared" si="0"/>
        <v>68.5</v>
      </c>
      <c r="X504" s="57"/>
      <c r="AI504" s="73">
        <v>48.5</v>
      </c>
      <c r="AR504" s="72" t="s">
        <v>634</v>
      </c>
      <c r="AT504" s="74">
        <v>1947</v>
      </c>
      <c r="BM504" s="74"/>
    </row>
    <row r="505" spans="1:65" s="57" customFormat="1" ht="11.25">
      <c r="A505" s="55">
        <v>488</v>
      </c>
      <c r="B505" s="57" t="s">
        <v>154</v>
      </c>
      <c r="C505" s="57" t="s">
        <v>707</v>
      </c>
      <c r="L505" s="57" t="s">
        <v>126</v>
      </c>
      <c r="M505" s="64"/>
      <c r="N505" s="64"/>
      <c r="O505" s="55">
        <v>35</v>
      </c>
      <c r="P505" s="64">
        <v>7694732.7</v>
      </c>
      <c r="Q505" s="64">
        <v>600483.4</v>
      </c>
      <c r="R505" s="55">
        <v>35</v>
      </c>
      <c r="S505" s="57">
        <v>668.7</v>
      </c>
      <c r="T505" s="57">
        <f t="shared" si="0"/>
        <v>66.87</v>
      </c>
      <c r="AI505" s="64">
        <v>54.7</v>
      </c>
      <c r="AN505" s="57" t="s">
        <v>477</v>
      </c>
      <c r="AP505" s="57" t="s">
        <v>478</v>
      </c>
      <c r="AR505" s="57" t="s">
        <v>634</v>
      </c>
      <c r="AT505" s="66">
        <v>1963</v>
      </c>
      <c r="AZ505" s="57" t="s">
        <v>697</v>
      </c>
      <c r="BC505" s="57" t="s">
        <v>698</v>
      </c>
      <c r="BD505" s="57" t="s">
        <v>272</v>
      </c>
      <c r="BF505" s="57" t="s">
        <v>704</v>
      </c>
      <c r="BM505" s="66"/>
    </row>
    <row r="506" spans="1:65" s="57" customFormat="1" ht="11.25">
      <c r="A506" s="55">
        <v>489</v>
      </c>
      <c r="B506" s="57" t="s">
        <v>222</v>
      </c>
      <c r="C506" s="57" t="s">
        <v>705</v>
      </c>
      <c r="N506" s="64"/>
      <c r="O506" s="55">
        <v>35</v>
      </c>
      <c r="P506" s="75">
        <f>P505+(S505-W506/2)*COS(T506*PI()/200)</f>
        <v>7694144.242066375</v>
      </c>
      <c r="Q506" s="75">
        <f>Q505+(S505-W506/2)*SIN(T506*PI()/200)</f>
        <v>600800.9558055043</v>
      </c>
      <c r="R506" s="76">
        <v>35</v>
      </c>
      <c r="S506" s="75">
        <f>SQRT((P507-P505)^2+(Q507-Q505)^2)</f>
        <v>1979.3472686725029</v>
      </c>
      <c r="T506" s="77">
        <f>IF(ATAN2((P507-P505),(Q507-Q505))&lt;0,ATAN2((P507-P505),(Q507-Q505))+2*PI(),ATAN2((P507-P505),(Q507-Q505)))*200/PI()</f>
        <v>168.49655356515308</v>
      </c>
      <c r="U506" s="75"/>
      <c r="V506" s="75"/>
      <c r="W506" s="75">
        <f>(S505+S507)-S506</f>
        <v>0.05273132749721299</v>
      </c>
      <c r="AA506" s="64"/>
      <c r="AI506" s="64"/>
      <c r="AR506" s="57" t="s">
        <v>634</v>
      </c>
      <c r="AT506" s="66">
        <v>1963</v>
      </c>
      <c r="BM506" s="66" t="s">
        <v>225</v>
      </c>
    </row>
    <row r="507" spans="1:65" s="57" customFormat="1" ht="11.25">
      <c r="A507" s="55">
        <v>490</v>
      </c>
      <c r="B507" s="57" t="s">
        <v>154</v>
      </c>
      <c r="C507" s="57" t="s">
        <v>708</v>
      </c>
      <c r="L507" s="57" t="s">
        <v>126</v>
      </c>
      <c r="M507" s="64"/>
      <c r="N507" s="64"/>
      <c r="O507" s="55">
        <v>35</v>
      </c>
      <c r="P507" s="64">
        <v>7692990.8</v>
      </c>
      <c r="Q507" s="64">
        <v>601423.4</v>
      </c>
      <c r="R507" s="55">
        <v>35</v>
      </c>
      <c r="S507" s="57">
        <v>1310.7</v>
      </c>
      <c r="T507" s="57">
        <f t="shared" si="0"/>
        <v>131.07</v>
      </c>
      <c r="AI507" s="64">
        <v>48.5</v>
      </c>
      <c r="AR507" s="57" t="s">
        <v>634</v>
      </c>
      <c r="AT507" s="66">
        <v>1963</v>
      </c>
      <c r="BM507" s="66"/>
    </row>
    <row r="508" spans="1:65" s="72" customFormat="1" ht="11.25">
      <c r="A508" s="55">
        <v>491</v>
      </c>
      <c r="B508" s="72" t="s">
        <v>154</v>
      </c>
      <c r="C508" s="72" t="s">
        <v>709</v>
      </c>
      <c r="L508" s="72" t="s">
        <v>126</v>
      </c>
      <c r="M508" s="73"/>
      <c r="N508" s="73"/>
      <c r="O508" s="55">
        <v>35</v>
      </c>
      <c r="P508" s="73">
        <v>7694730.2</v>
      </c>
      <c r="Q508" s="73">
        <v>601065.9</v>
      </c>
      <c r="R508" s="55">
        <v>35</v>
      </c>
      <c r="S508" s="72">
        <v>510.8</v>
      </c>
      <c r="T508" s="57">
        <f t="shared" si="0"/>
        <v>51.08</v>
      </c>
      <c r="X508" s="57"/>
      <c r="AI508" s="73">
        <v>44.8</v>
      </c>
      <c r="AR508" s="72" t="s">
        <v>634</v>
      </c>
      <c r="AT508" s="74">
        <v>1947</v>
      </c>
      <c r="AZ508" s="72" t="s">
        <v>697</v>
      </c>
      <c r="BC508" s="72" t="s">
        <v>698</v>
      </c>
      <c r="BD508" s="72" t="s">
        <v>272</v>
      </c>
      <c r="BM508" s="74"/>
    </row>
    <row r="509" spans="1:65" s="72" customFormat="1" ht="11.25">
      <c r="A509" s="55">
        <v>492</v>
      </c>
      <c r="B509" s="72" t="s">
        <v>222</v>
      </c>
      <c r="C509" s="72" t="s">
        <v>710</v>
      </c>
      <c r="N509" s="73"/>
      <c r="O509" s="55">
        <v>35</v>
      </c>
      <c r="P509" s="75">
        <f>P508+(S508-W509/2)*COS(T509*PI()/200)</f>
        <v>7694339.627317904</v>
      </c>
      <c r="Q509" s="75">
        <f>Q508+(S508-W509/2)*SIN(T509*PI()/200)</f>
        <v>601395.1307755524</v>
      </c>
      <c r="R509" s="76">
        <v>35</v>
      </c>
      <c r="S509" s="75">
        <f>SQRT((P510-P508)^2+(Q510-Q508)^2)</f>
        <v>1165.8455815418693</v>
      </c>
      <c r="T509" s="77">
        <f>IF(ATAN2((P510-P508),(Q510-Q508))&lt;0,ATAN2((P510-P508),(Q510-Q508))+2*PI(),ATAN2((P510-P508),(Q510-Q508)))*200/PI()</f>
        <v>155.4122195120948</v>
      </c>
      <c r="U509" s="75"/>
      <c r="V509" s="75"/>
      <c r="W509" s="75">
        <f>(S508+S510)-S509</f>
        <v>-0.045581541869296416</v>
      </c>
      <c r="X509" s="57">
        <v>870</v>
      </c>
      <c r="Y509" s="65">
        <f>SUM($X$18:X509)</f>
        <v>59448.100000000006</v>
      </c>
      <c r="Z509" s="57"/>
      <c r="AA509" s="64"/>
      <c r="AI509" s="73"/>
      <c r="AR509" s="72" t="s">
        <v>634</v>
      </c>
      <c r="AT509" s="74">
        <v>1947</v>
      </c>
      <c r="BM509" s="74" t="s">
        <v>225</v>
      </c>
    </row>
    <row r="510" spans="1:65" s="72" customFormat="1" ht="11.25">
      <c r="A510" s="55">
        <v>493</v>
      </c>
      <c r="B510" s="72" t="s">
        <v>154</v>
      </c>
      <c r="C510" s="72" t="s">
        <v>711</v>
      </c>
      <c r="L510" s="72" t="s">
        <v>126</v>
      </c>
      <c r="M510" s="73"/>
      <c r="N510" s="73"/>
      <c r="O510" s="55">
        <v>35</v>
      </c>
      <c r="P510" s="73">
        <v>7693838.8</v>
      </c>
      <c r="Q510" s="73">
        <v>601817.3</v>
      </c>
      <c r="R510" s="55">
        <v>35</v>
      </c>
      <c r="S510" s="72">
        <v>655</v>
      </c>
      <c r="T510" s="57">
        <f t="shared" si="0"/>
        <v>65.5</v>
      </c>
      <c r="X510" s="57"/>
      <c r="AI510" s="73">
        <v>47.8</v>
      </c>
      <c r="AR510" s="72" t="s">
        <v>634</v>
      </c>
      <c r="AT510" s="74">
        <v>1947</v>
      </c>
      <c r="BM510" s="74"/>
    </row>
    <row r="511" spans="1:65" s="57" customFormat="1" ht="11.25">
      <c r="A511" s="55">
        <v>494</v>
      </c>
      <c r="B511" s="57" t="s">
        <v>154</v>
      </c>
      <c r="C511" s="57" t="s">
        <v>712</v>
      </c>
      <c r="L511" s="57" t="s">
        <v>126</v>
      </c>
      <c r="M511" s="64"/>
      <c r="N511" s="64"/>
      <c r="O511" s="55">
        <v>35</v>
      </c>
      <c r="P511" s="64">
        <v>7694864.8</v>
      </c>
      <c r="Q511" s="64">
        <v>601006.7</v>
      </c>
      <c r="R511" s="55">
        <v>35</v>
      </c>
      <c r="S511" s="57">
        <v>649.8</v>
      </c>
      <c r="T511" s="57">
        <f t="shared" si="0"/>
        <v>64.97999999999999</v>
      </c>
      <c r="AI511" s="64">
        <v>54.6</v>
      </c>
      <c r="AN511" s="57" t="s">
        <v>477</v>
      </c>
      <c r="AP511" s="57" t="s">
        <v>478</v>
      </c>
      <c r="AR511" s="57" t="s">
        <v>634</v>
      </c>
      <c r="AT511" s="66">
        <v>1963</v>
      </c>
      <c r="AZ511" s="57" t="s">
        <v>697</v>
      </c>
      <c r="BC511" s="57" t="s">
        <v>698</v>
      </c>
      <c r="BD511" s="57" t="s">
        <v>272</v>
      </c>
      <c r="BM511" s="66"/>
    </row>
    <row r="512" spans="1:65" s="57" customFormat="1" ht="11.25">
      <c r="A512" s="55">
        <v>495</v>
      </c>
      <c r="B512" s="57" t="s">
        <v>222</v>
      </c>
      <c r="C512" s="57" t="s">
        <v>710</v>
      </c>
      <c r="N512" s="64"/>
      <c r="O512" s="55">
        <v>35</v>
      </c>
      <c r="P512" s="75">
        <f>P511+(S511-W512/2)*COS(T512*PI()/200)</f>
        <v>7694406.413513704</v>
      </c>
      <c r="Q512" s="75">
        <f>Q511+(S511-W512/2)*SIN(T512*PI()/200)</f>
        <v>601467.2697311047</v>
      </c>
      <c r="R512" s="76">
        <v>35</v>
      </c>
      <c r="S512" s="75">
        <f>SQRT((P513-P511)^2+(Q513-Q511)^2)</f>
        <v>1369.1040135795693</v>
      </c>
      <c r="T512" s="77">
        <f>IF(ATAN2((P513-P511),(Q513-Q511))&lt;0,ATAN2((P513-P511),(Q513-Q511))+2*PI(),ATAN2((P513-P511),(Q513-Q511)))*200/PI()</f>
        <v>149.84875294683957</v>
      </c>
      <c r="U512" s="75"/>
      <c r="V512" s="75"/>
      <c r="W512" s="75">
        <f>(S511+S513)-S512</f>
        <v>-0.004013579569345893</v>
      </c>
      <c r="AA512" s="64"/>
      <c r="AI512" s="64"/>
      <c r="AR512" s="57" t="s">
        <v>634</v>
      </c>
      <c r="AT512" s="66">
        <v>1963</v>
      </c>
      <c r="BM512" s="66" t="s">
        <v>225</v>
      </c>
    </row>
    <row r="513" spans="1:65" s="57" customFormat="1" ht="11.25">
      <c r="A513" s="55">
        <v>496</v>
      </c>
      <c r="B513" s="57" t="s">
        <v>154</v>
      </c>
      <c r="C513" s="57" t="s">
        <v>713</v>
      </c>
      <c r="L513" s="57" t="s">
        <v>126</v>
      </c>
      <c r="M513" s="64"/>
      <c r="N513" s="64"/>
      <c r="O513" s="55">
        <v>35</v>
      </c>
      <c r="P513" s="64">
        <v>7693899</v>
      </c>
      <c r="Q513" s="64">
        <v>601977.1</v>
      </c>
      <c r="R513" s="55">
        <v>35</v>
      </c>
      <c r="S513" s="57">
        <v>719.3</v>
      </c>
      <c r="T513" s="57">
        <f t="shared" si="0"/>
        <v>71.92999999999999</v>
      </c>
      <c r="AI513" s="64">
        <v>47.8</v>
      </c>
      <c r="AR513" s="57" t="s">
        <v>634</v>
      </c>
      <c r="AT513" s="66">
        <v>1963</v>
      </c>
      <c r="BM513" s="66"/>
    </row>
    <row r="514" spans="1:65" s="72" customFormat="1" ht="11.25">
      <c r="A514" s="55">
        <v>497</v>
      </c>
      <c r="B514" s="72" t="s">
        <v>154</v>
      </c>
      <c r="C514" s="72" t="s">
        <v>714</v>
      </c>
      <c r="L514" s="72" t="s">
        <v>126</v>
      </c>
      <c r="M514" s="73"/>
      <c r="N514" s="73"/>
      <c r="O514" s="55">
        <v>35</v>
      </c>
      <c r="P514" s="73">
        <v>7695474.6</v>
      </c>
      <c r="Q514" s="73">
        <v>601514.6</v>
      </c>
      <c r="R514" s="55">
        <v>35</v>
      </c>
      <c r="S514" s="72">
        <v>664.2</v>
      </c>
      <c r="T514" s="57">
        <f t="shared" si="0"/>
        <v>66.42</v>
      </c>
      <c r="X514" s="57"/>
      <c r="AI514" s="73">
        <v>46.9</v>
      </c>
      <c r="AR514" s="72" t="s">
        <v>634</v>
      </c>
      <c r="AT514" s="74">
        <v>1947</v>
      </c>
      <c r="AZ514" s="72" t="s">
        <v>715</v>
      </c>
      <c r="BC514" s="72" t="s">
        <v>698</v>
      </c>
      <c r="BD514" s="72" t="s">
        <v>272</v>
      </c>
      <c r="BM514" s="74"/>
    </row>
    <row r="515" spans="1:65" s="72" customFormat="1" ht="11.25">
      <c r="A515" s="55">
        <v>498</v>
      </c>
      <c r="B515" s="72" t="s">
        <v>222</v>
      </c>
      <c r="C515" s="72" t="s">
        <v>716</v>
      </c>
      <c r="N515" s="73"/>
      <c r="O515" s="55">
        <v>35</v>
      </c>
      <c r="P515" s="75">
        <f>P514+(S514-W515/2)*COS(T515*PI()/200)</f>
        <v>7694991.924126158</v>
      </c>
      <c r="Q515" s="75">
        <f>Q514+(S514-W515/2)*SIN(T515*PI()/200)</f>
        <v>601970.8903862872</v>
      </c>
      <c r="R515" s="76">
        <v>35</v>
      </c>
      <c r="S515" s="75">
        <f>SQRT((P516-P514)^2+(Q516-Q514)^2)</f>
        <v>1339.2229986072334</v>
      </c>
      <c r="T515" s="77">
        <f>IF(ATAN2((P516-P514),(Q516-Q514))&lt;0,ATAN2((P516-P514),(Q516-Q514))+2*PI(),ATAN2((P516-P514),(Q516-Q514)))*200/PI()</f>
        <v>151.78846722654936</v>
      </c>
      <c r="U515" s="75"/>
      <c r="V515" s="75"/>
      <c r="W515" s="75">
        <f>(S514+S516)-S515</f>
        <v>-0.02299860723337588</v>
      </c>
      <c r="X515" s="57">
        <v>265</v>
      </c>
      <c r="Y515" s="65">
        <f>SUM($X$18:X515)</f>
        <v>59713.100000000006</v>
      </c>
      <c r="Z515" s="57"/>
      <c r="AA515" s="64"/>
      <c r="AI515" s="73"/>
      <c r="AR515" s="72" t="s">
        <v>634</v>
      </c>
      <c r="AT515" s="74">
        <v>1947</v>
      </c>
      <c r="BM515" s="74" t="s">
        <v>225</v>
      </c>
    </row>
    <row r="516" spans="1:65" s="72" customFormat="1" ht="11.25">
      <c r="A516" s="55">
        <v>499</v>
      </c>
      <c r="B516" s="72" t="s">
        <v>154</v>
      </c>
      <c r="C516" s="72" t="s">
        <v>717</v>
      </c>
      <c r="L516" s="72" t="s">
        <v>126</v>
      </c>
      <c r="M516" s="73"/>
      <c r="N516" s="73"/>
      <c r="O516" s="55">
        <v>35</v>
      </c>
      <c r="P516" s="73">
        <v>7694501.4</v>
      </c>
      <c r="Q516" s="73">
        <v>602434.6</v>
      </c>
      <c r="R516" s="55">
        <v>35</v>
      </c>
      <c r="S516" s="72">
        <v>675</v>
      </c>
      <c r="T516" s="57">
        <f t="shared" si="0"/>
        <v>67.5</v>
      </c>
      <c r="X516" s="57"/>
      <c r="AI516" s="73">
        <v>46.8</v>
      </c>
      <c r="AR516" s="72" t="s">
        <v>634</v>
      </c>
      <c r="AT516" s="74">
        <v>1947</v>
      </c>
      <c r="BM516" s="74"/>
    </row>
    <row r="517" spans="1:65" s="57" customFormat="1" ht="11.25">
      <c r="A517" s="55">
        <v>500</v>
      </c>
      <c r="B517" s="57" t="s">
        <v>154</v>
      </c>
      <c r="C517" s="57" t="s">
        <v>718</v>
      </c>
      <c r="L517" s="57" t="s">
        <v>126</v>
      </c>
      <c r="M517" s="64"/>
      <c r="N517" s="64"/>
      <c r="O517" s="55">
        <v>35</v>
      </c>
      <c r="P517" s="64">
        <v>7695360</v>
      </c>
      <c r="Q517" s="64">
        <v>601092.7</v>
      </c>
      <c r="R517" s="55">
        <v>35</v>
      </c>
      <c r="S517" s="57">
        <v>918.1</v>
      </c>
      <c r="T517" s="57">
        <f t="shared" si="0"/>
        <v>91.81</v>
      </c>
      <c r="AI517" s="64">
        <v>53.4</v>
      </c>
      <c r="AN517" s="57" t="s">
        <v>477</v>
      </c>
      <c r="AP517" s="57" t="s">
        <v>478</v>
      </c>
      <c r="AR517" s="57" t="s">
        <v>634</v>
      </c>
      <c r="AT517" s="66">
        <v>1963</v>
      </c>
      <c r="AZ517" s="57" t="s">
        <v>715</v>
      </c>
      <c r="BC517" s="57" t="s">
        <v>698</v>
      </c>
      <c r="BD517" s="57" t="s">
        <v>272</v>
      </c>
      <c r="BM517" s="66"/>
    </row>
    <row r="518" spans="1:65" s="57" customFormat="1" ht="11.25">
      <c r="A518" s="55">
        <v>501</v>
      </c>
      <c r="B518" s="57" t="s">
        <v>222</v>
      </c>
      <c r="C518" s="57" t="s">
        <v>716</v>
      </c>
      <c r="N518" s="64"/>
      <c r="O518" s="55">
        <v>35</v>
      </c>
      <c r="P518" s="75">
        <f>P517+(S517-W518/2)*COS(T518*PI()/200)</f>
        <v>7694858.959309147</v>
      </c>
      <c r="Q518" s="75">
        <f>Q517+(S517-W518/2)*SIN(T518*PI()/200)</f>
        <v>601862.0219110748</v>
      </c>
      <c r="R518" s="76">
        <v>35</v>
      </c>
      <c r="S518" s="75">
        <f>SQRT((P519-P517)^2+(Q519-Q517)^2)</f>
        <v>1646.3895073767499</v>
      </c>
      <c r="T518" s="77">
        <f>IF(ATAN2((P519-P517),(Q519-Q517))&lt;0,ATAN2((P519-P517),(Q519-Q517))+2*PI(),ATAN2((P519-P517),(Q519-Q517)))*200/PI()</f>
        <v>136.7502464824479</v>
      </c>
      <c r="U518" s="75"/>
      <c r="V518" s="75"/>
      <c r="W518" s="75">
        <f>(S517+S519)-S518</f>
        <v>0.010492623250229371</v>
      </c>
      <c r="AA518" s="64"/>
      <c r="AI518" s="64"/>
      <c r="AR518" s="57" t="s">
        <v>634</v>
      </c>
      <c r="AT518" s="66">
        <v>1963</v>
      </c>
      <c r="BM518" s="66" t="s">
        <v>225</v>
      </c>
    </row>
    <row r="519" spans="1:65" s="57" customFormat="1" ht="11.25">
      <c r="A519" s="55">
        <v>502</v>
      </c>
      <c r="B519" s="57" t="s">
        <v>154</v>
      </c>
      <c r="C519" s="57" t="s">
        <v>719</v>
      </c>
      <c r="L519" s="57" t="s">
        <v>126</v>
      </c>
      <c r="M519" s="64"/>
      <c r="N519" s="64"/>
      <c r="O519" s="55">
        <v>35</v>
      </c>
      <c r="P519" s="64">
        <v>7694461.5</v>
      </c>
      <c r="Q519" s="64">
        <v>602472.3</v>
      </c>
      <c r="R519" s="55">
        <v>35</v>
      </c>
      <c r="S519" s="57">
        <v>728.3</v>
      </c>
      <c r="T519" s="57">
        <f t="shared" si="0"/>
        <v>72.83</v>
      </c>
      <c r="AI519" s="64">
        <v>46.8</v>
      </c>
      <c r="AR519" s="57" t="s">
        <v>634</v>
      </c>
      <c r="AT519" s="66">
        <v>1963</v>
      </c>
      <c r="BM519" s="66"/>
    </row>
    <row r="520" spans="1:65" s="72" customFormat="1" ht="11.25">
      <c r="A520" s="55">
        <v>503</v>
      </c>
      <c r="B520" s="72" t="s">
        <v>154</v>
      </c>
      <c r="C520" s="72" t="s">
        <v>720</v>
      </c>
      <c r="L520" s="72" t="s">
        <v>126</v>
      </c>
      <c r="M520" s="73"/>
      <c r="N520" s="73"/>
      <c r="O520" s="55">
        <v>35</v>
      </c>
      <c r="P520" s="73">
        <v>7695564.9</v>
      </c>
      <c r="Q520" s="73">
        <v>601717.9</v>
      </c>
      <c r="R520" s="55">
        <v>35</v>
      </c>
      <c r="S520" s="72">
        <v>550.5</v>
      </c>
      <c r="T520" s="57">
        <f t="shared" si="0"/>
        <v>55.05</v>
      </c>
      <c r="X520" s="57"/>
      <c r="AI520" s="73">
        <v>44.9</v>
      </c>
      <c r="AR520" s="72" t="s">
        <v>634</v>
      </c>
      <c r="AT520" s="74">
        <v>1947</v>
      </c>
      <c r="AZ520" s="72" t="s">
        <v>715</v>
      </c>
      <c r="BC520" s="72" t="s">
        <v>698</v>
      </c>
      <c r="BD520" s="72" t="s">
        <v>272</v>
      </c>
      <c r="BM520" s="74"/>
    </row>
    <row r="521" spans="1:65" s="72" customFormat="1" ht="11.25">
      <c r="A521" s="55">
        <v>504</v>
      </c>
      <c r="B521" s="72" t="s">
        <v>222</v>
      </c>
      <c r="C521" s="72" t="s">
        <v>721</v>
      </c>
      <c r="N521" s="73"/>
      <c r="O521" s="55">
        <v>35</v>
      </c>
      <c r="P521" s="75">
        <f>P520+(S520-W521/2)*COS(T521*PI()/200)</f>
        <v>7695196.788317275</v>
      </c>
      <c r="Q521" s="75">
        <f>Q520+(S520-W521/2)*SIN(T521*PI()/200)</f>
        <v>602127.266477431</v>
      </c>
      <c r="R521" s="76">
        <v>35</v>
      </c>
      <c r="S521" s="75">
        <f>SQRT((P522-P520)^2+(Q522-Q520)^2)</f>
        <v>1055.5669803480441</v>
      </c>
      <c r="T521" s="77">
        <f>IF(ATAN2((P522-P520),(Q522-Q520))&lt;0,ATAN2((P522-P520),(Q522-Q520))+2*PI(),ATAN2((P522-P520),(Q522-Q520)))*200/PI()</f>
        <v>146.6251128904969</v>
      </c>
      <c r="U521" s="75"/>
      <c r="V521" s="75"/>
      <c r="W521" s="75">
        <f>(S520+S522)-S521</f>
        <v>-0.066980348044126</v>
      </c>
      <c r="X521" s="57">
        <v>485</v>
      </c>
      <c r="Y521" s="65">
        <f>SUM($X$18:X521)</f>
        <v>60198.100000000006</v>
      </c>
      <c r="Z521" s="57"/>
      <c r="AA521" s="64"/>
      <c r="AI521" s="73"/>
      <c r="AR521" s="72" t="s">
        <v>634</v>
      </c>
      <c r="AT521" s="74">
        <v>1947</v>
      </c>
      <c r="BM521" s="74" t="s">
        <v>225</v>
      </c>
    </row>
    <row r="522" spans="1:65" s="72" customFormat="1" ht="11.25">
      <c r="A522" s="55">
        <v>505</v>
      </c>
      <c r="B522" s="72" t="s">
        <v>154</v>
      </c>
      <c r="C522" s="72" t="s">
        <v>722</v>
      </c>
      <c r="L522" s="72" t="s">
        <v>126</v>
      </c>
      <c r="M522" s="73"/>
      <c r="N522" s="73"/>
      <c r="O522" s="55">
        <v>35</v>
      </c>
      <c r="P522" s="73">
        <v>7694859.1</v>
      </c>
      <c r="Q522" s="73">
        <v>602502.8</v>
      </c>
      <c r="R522" s="55">
        <v>35</v>
      </c>
      <c r="S522" s="72">
        <v>505</v>
      </c>
      <c r="T522" s="57">
        <f t="shared" si="0"/>
        <v>50.5</v>
      </c>
      <c r="X522" s="57"/>
      <c r="AI522" s="73">
        <v>49.6</v>
      </c>
      <c r="AR522" s="72" t="s">
        <v>634</v>
      </c>
      <c r="AT522" s="74">
        <v>1947</v>
      </c>
      <c r="BM522" s="74"/>
    </row>
    <row r="523" spans="1:65" s="57" customFormat="1" ht="11.25">
      <c r="A523" s="55">
        <v>506</v>
      </c>
      <c r="B523" s="57" t="s">
        <v>154</v>
      </c>
      <c r="C523" s="57" t="s">
        <v>723</v>
      </c>
      <c r="L523" s="57" t="s">
        <v>126</v>
      </c>
      <c r="M523" s="64"/>
      <c r="N523" s="64"/>
      <c r="O523" s="55">
        <v>35</v>
      </c>
      <c r="P523" s="64">
        <v>7695878.8</v>
      </c>
      <c r="Q523" s="64">
        <v>601320</v>
      </c>
      <c r="R523" s="55">
        <v>35</v>
      </c>
      <c r="S523" s="57">
        <v>1062.9</v>
      </c>
      <c r="T523" s="57">
        <f t="shared" si="0"/>
        <v>106.29</v>
      </c>
      <c r="AI523" s="64">
        <v>52.8</v>
      </c>
      <c r="AN523" s="57" t="s">
        <v>477</v>
      </c>
      <c r="AP523" s="57" t="s">
        <v>478</v>
      </c>
      <c r="AR523" s="57" t="s">
        <v>634</v>
      </c>
      <c r="AT523" s="66">
        <v>1963</v>
      </c>
      <c r="AZ523" s="57" t="s">
        <v>715</v>
      </c>
      <c r="BC523" s="57" t="s">
        <v>698</v>
      </c>
      <c r="BD523" s="57" t="s">
        <v>272</v>
      </c>
      <c r="BM523" s="66"/>
    </row>
    <row r="524" spans="1:65" s="57" customFormat="1" ht="11.25">
      <c r="A524" s="55">
        <v>507</v>
      </c>
      <c r="B524" s="57" t="s">
        <v>222</v>
      </c>
      <c r="C524" s="57" t="s">
        <v>721</v>
      </c>
      <c r="N524" s="64"/>
      <c r="O524" s="55">
        <v>35</v>
      </c>
      <c r="P524" s="75">
        <f>P523+(S523-W524/2)*COS(T524*PI()/200)</f>
        <v>7695182.133207987</v>
      </c>
      <c r="Q524" s="75">
        <f>Q523+(S523-W524/2)*SIN(T524*PI()/200)</f>
        <v>602122.7370911653</v>
      </c>
      <c r="R524" s="76">
        <v>35</v>
      </c>
      <c r="S524" s="75">
        <f>SQRT((P525-P523)^2+(Q525-Q523)^2)</f>
        <v>1739.5765231804398</v>
      </c>
      <c r="T524" s="77">
        <f>IF(ATAN2((P525-P523),(Q525-Q523))&lt;0,ATAN2((P525-P523),(Q525-Q523))+2*PI(),ATAN2((P525-P523),(Q525-Q523)))*200/PI()</f>
        <v>145.5039369449292</v>
      </c>
      <c r="U524" s="75"/>
      <c r="V524" s="75"/>
      <c r="W524" s="75">
        <f>(S523+S525)-S524</f>
        <v>0.02347681956030101</v>
      </c>
      <c r="AA524" s="64"/>
      <c r="AI524" s="64"/>
      <c r="AR524" s="57" t="s">
        <v>634</v>
      </c>
      <c r="AT524" s="66">
        <v>1963</v>
      </c>
      <c r="BM524" s="66" t="s">
        <v>225</v>
      </c>
    </row>
    <row r="525" spans="1:65" s="57" customFormat="1" ht="11.25">
      <c r="A525" s="55">
        <v>508</v>
      </c>
      <c r="B525" s="57" t="s">
        <v>154</v>
      </c>
      <c r="C525" s="57" t="s">
        <v>724</v>
      </c>
      <c r="L525" s="57" t="s">
        <v>126</v>
      </c>
      <c r="M525" s="64"/>
      <c r="N525" s="64"/>
      <c r="O525" s="55">
        <v>35</v>
      </c>
      <c r="P525" s="64">
        <v>7694738.6</v>
      </c>
      <c r="Q525" s="64">
        <v>602633.8</v>
      </c>
      <c r="R525" s="55">
        <v>35</v>
      </c>
      <c r="S525" s="57">
        <v>676.7</v>
      </c>
      <c r="T525" s="57">
        <f t="shared" si="0"/>
        <v>67.67</v>
      </c>
      <c r="AI525" s="64">
        <v>49.6</v>
      </c>
      <c r="AR525" s="57" t="s">
        <v>634</v>
      </c>
      <c r="AT525" s="66">
        <v>1963</v>
      </c>
      <c r="BM525" s="66"/>
    </row>
    <row r="526" spans="1:65" s="72" customFormat="1" ht="11.25">
      <c r="A526" s="55">
        <v>509</v>
      </c>
      <c r="B526" s="72" t="s">
        <v>154</v>
      </c>
      <c r="C526" s="72" t="s">
        <v>725</v>
      </c>
      <c r="L526" s="72" t="s">
        <v>126</v>
      </c>
      <c r="M526" s="73"/>
      <c r="N526" s="73"/>
      <c r="O526" s="55">
        <v>35</v>
      </c>
      <c r="P526" s="73">
        <v>7695686.6</v>
      </c>
      <c r="Q526" s="73">
        <v>601839</v>
      </c>
      <c r="R526" s="55">
        <v>35</v>
      </c>
      <c r="S526" s="72">
        <v>593.2</v>
      </c>
      <c r="T526" s="57">
        <f t="shared" si="0"/>
        <v>59.32000000000001</v>
      </c>
      <c r="X526" s="57"/>
      <c r="AI526" s="73">
        <v>45.9</v>
      </c>
      <c r="AR526" s="72" t="s">
        <v>634</v>
      </c>
      <c r="AT526" s="74">
        <v>1947</v>
      </c>
      <c r="AZ526" s="72" t="s">
        <v>715</v>
      </c>
      <c r="BC526" s="72" t="s">
        <v>698</v>
      </c>
      <c r="BD526" s="72" t="s">
        <v>272</v>
      </c>
      <c r="BM526" s="74"/>
    </row>
    <row r="527" spans="1:65" s="72" customFormat="1" ht="11.25">
      <c r="A527" s="55">
        <v>510</v>
      </c>
      <c r="B527" s="72" t="s">
        <v>222</v>
      </c>
      <c r="C527" s="72" t="s">
        <v>726</v>
      </c>
      <c r="N527" s="73"/>
      <c r="O527" s="55">
        <v>35</v>
      </c>
      <c r="P527" s="75">
        <f>P526+(S526-W527/2)*COS(T527*PI()/200)</f>
        <v>7695582.82920393</v>
      </c>
      <c r="Q527" s="75">
        <f>Q526+(S526-W527/2)*SIN(T527*PI()/200)</f>
        <v>602423.0591151712</v>
      </c>
      <c r="R527" s="76">
        <v>35</v>
      </c>
      <c r="S527" s="75">
        <f>SQRT((P528-P526)^2+(Q528-Q526)^2)</f>
        <v>915.2121174896226</v>
      </c>
      <c r="T527" s="77">
        <f>IF(ATAN2((P528-P526),(Q528-Q526))&lt;0,ATAN2((P528-P526),(Q528-Q526))+2*PI(),ATAN2((P528-P526),(Q528-Q526)))*200/PI()</f>
        <v>111.1941202149931</v>
      </c>
      <c r="U527" s="75"/>
      <c r="V527" s="75"/>
      <c r="W527" s="75">
        <f>(S526+S528)-S527</f>
        <v>-0.012117489622596622</v>
      </c>
      <c r="X527" s="57">
        <v>340</v>
      </c>
      <c r="Y527" s="65">
        <f>SUM($X$18:X527)</f>
        <v>60538.100000000006</v>
      </c>
      <c r="Z527" s="57"/>
      <c r="AA527" s="64"/>
      <c r="AI527" s="73"/>
      <c r="AR527" s="72" t="s">
        <v>634</v>
      </c>
      <c r="AT527" s="74">
        <v>1947</v>
      </c>
      <c r="BM527" s="74" t="s">
        <v>225</v>
      </c>
    </row>
    <row r="528" spans="1:65" s="72" customFormat="1" ht="11.25">
      <c r="A528" s="55">
        <v>511</v>
      </c>
      <c r="B528" s="72" t="s">
        <v>154</v>
      </c>
      <c r="C528" s="72" t="s">
        <v>727</v>
      </c>
      <c r="L528" s="72" t="s">
        <v>126</v>
      </c>
      <c r="M528" s="73"/>
      <c r="N528" s="73"/>
      <c r="O528" s="55">
        <v>35</v>
      </c>
      <c r="P528" s="73">
        <v>7695526.5</v>
      </c>
      <c r="Q528" s="73">
        <v>602740.1</v>
      </c>
      <c r="R528" s="55">
        <v>35</v>
      </c>
      <c r="S528" s="72">
        <v>322</v>
      </c>
      <c r="T528" s="57">
        <f t="shared" si="0"/>
        <v>32.2</v>
      </c>
      <c r="X528" s="57"/>
      <c r="AI528" s="73">
        <v>47.8</v>
      </c>
      <c r="AR528" s="72" t="s">
        <v>634</v>
      </c>
      <c r="AT528" s="74">
        <v>1947</v>
      </c>
      <c r="BM528" s="74"/>
    </row>
    <row r="529" spans="1:65" s="57" customFormat="1" ht="11.25">
      <c r="A529" s="55">
        <v>512</v>
      </c>
      <c r="B529" s="57" t="s">
        <v>154</v>
      </c>
      <c r="C529" s="57" t="s">
        <v>728</v>
      </c>
      <c r="L529" s="57" t="s">
        <v>126</v>
      </c>
      <c r="M529" s="64"/>
      <c r="N529" s="64"/>
      <c r="O529" s="55">
        <v>35</v>
      </c>
      <c r="P529" s="64">
        <v>7696177.4</v>
      </c>
      <c r="Q529" s="64">
        <v>601433.7</v>
      </c>
      <c r="R529" s="55">
        <v>35</v>
      </c>
      <c r="S529" s="57">
        <v>1155.3</v>
      </c>
      <c r="T529" s="57">
        <f t="shared" si="0"/>
        <v>115.53</v>
      </c>
      <c r="AI529" s="64">
        <v>56</v>
      </c>
      <c r="AN529" s="57" t="s">
        <v>477</v>
      </c>
      <c r="AP529" s="57" t="s">
        <v>478</v>
      </c>
      <c r="AR529" s="57" t="s">
        <v>634</v>
      </c>
      <c r="AT529" s="66">
        <v>1963</v>
      </c>
      <c r="AZ529" s="57" t="s">
        <v>715</v>
      </c>
      <c r="BC529" s="57" t="s">
        <v>698</v>
      </c>
      <c r="BD529" s="57" t="s">
        <v>272</v>
      </c>
      <c r="BM529" s="66"/>
    </row>
    <row r="530" spans="1:65" s="57" customFormat="1" ht="11.25">
      <c r="A530" s="55">
        <v>513</v>
      </c>
      <c r="B530" s="57" t="s">
        <v>222</v>
      </c>
      <c r="C530" s="57" t="s">
        <v>726</v>
      </c>
      <c r="N530" s="64"/>
      <c r="O530" s="55">
        <v>35</v>
      </c>
      <c r="P530" s="75">
        <f>P529+(S529-W530/2)*COS(T530*PI()/200)</f>
        <v>7695644.577522181</v>
      </c>
      <c r="Q530" s="75">
        <f>Q529+(S529-W530/2)*SIN(T530*PI()/200)</f>
        <v>602458.7914072031</v>
      </c>
      <c r="R530" s="76">
        <v>35</v>
      </c>
      <c r="S530" s="75">
        <f>SQRT((P531-P529)^2+(Q531-Q529)^2)</f>
        <v>1581.094889625647</v>
      </c>
      <c r="T530" s="77">
        <f>IF(ATAN2((P531-P529),(Q531-Q529))&lt;0,ATAN2((P531-P529),(Q531-Q529))+2*PI(),ATAN2((P531-P529),(Q531-Q529)))*200/PI()</f>
        <v>130.51614346547709</v>
      </c>
      <c r="U530" s="75"/>
      <c r="V530" s="75"/>
      <c r="W530" s="75">
        <f>(S529+S531)-S530</f>
        <v>0.005110374352852887</v>
      </c>
      <c r="AA530" s="64"/>
      <c r="AI530" s="64"/>
      <c r="AR530" s="57" t="s">
        <v>634</v>
      </c>
      <c r="AT530" s="66">
        <v>1963</v>
      </c>
      <c r="BM530" s="66" t="s">
        <v>225</v>
      </c>
    </row>
    <row r="531" spans="1:65" s="57" customFormat="1" ht="11.25">
      <c r="A531" s="55">
        <v>514</v>
      </c>
      <c r="B531" s="57" t="s">
        <v>154</v>
      </c>
      <c r="C531" s="57" t="s">
        <v>729</v>
      </c>
      <c r="L531" s="57" t="s">
        <v>126</v>
      </c>
      <c r="M531" s="64"/>
      <c r="N531" s="64"/>
      <c r="O531" s="55">
        <v>35</v>
      </c>
      <c r="P531" s="64">
        <v>7695448.2</v>
      </c>
      <c r="Q531" s="64">
        <v>602836.6</v>
      </c>
      <c r="R531" s="55">
        <v>35</v>
      </c>
      <c r="S531" s="57">
        <v>425.8</v>
      </c>
      <c r="T531" s="57">
        <f aca="true" t="shared" si="1" ref="T531:T592">S531/10</f>
        <v>42.58</v>
      </c>
      <c r="AI531" s="64">
        <v>47.8</v>
      </c>
      <c r="AR531" s="57" t="s">
        <v>634</v>
      </c>
      <c r="AT531" s="66">
        <v>1963</v>
      </c>
      <c r="BM531" s="66"/>
    </row>
    <row r="532" spans="1:65" s="72" customFormat="1" ht="11.25">
      <c r="A532" s="55">
        <v>515</v>
      </c>
      <c r="B532" s="72" t="s">
        <v>154</v>
      </c>
      <c r="C532" s="72" t="s">
        <v>730</v>
      </c>
      <c r="L532" s="72" t="s">
        <v>126</v>
      </c>
      <c r="M532" s="73"/>
      <c r="N532" s="73"/>
      <c r="O532" s="55">
        <v>35</v>
      </c>
      <c r="P532" s="73">
        <v>7696165.4</v>
      </c>
      <c r="Q532" s="73">
        <v>602076.9</v>
      </c>
      <c r="R532" s="55">
        <v>35</v>
      </c>
      <c r="S532" s="72">
        <v>647.3</v>
      </c>
      <c r="T532" s="57">
        <f t="shared" si="1"/>
        <v>64.72999999999999</v>
      </c>
      <c r="X532" s="57"/>
      <c r="AI532" s="73">
        <v>45.2</v>
      </c>
      <c r="AR532" s="72" t="s">
        <v>634</v>
      </c>
      <c r="AT532" s="74">
        <v>1947</v>
      </c>
      <c r="AZ532" s="72" t="s">
        <v>715</v>
      </c>
      <c r="BC532" s="72" t="s">
        <v>698</v>
      </c>
      <c r="BD532" s="72" t="s">
        <v>272</v>
      </c>
      <c r="BM532" s="74"/>
    </row>
    <row r="533" spans="1:65" s="72" customFormat="1" ht="11.25">
      <c r="A533" s="55">
        <v>516</v>
      </c>
      <c r="B533" s="72" t="s">
        <v>222</v>
      </c>
      <c r="C533" s="72" t="s">
        <v>731</v>
      </c>
      <c r="N533" s="73"/>
      <c r="O533" s="55">
        <v>35</v>
      </c>
      <c r="P533" s="75">
        <f>P532+(S532-W533/2)*COS(T533*PI()/200)</f>
        <v>7695842.454921156</v>
      </c>
      <c r="Q533" s="75">
        <f>Q532+(S532-W533/2)*SIN(T533*PI()/200)</f>
        <v>602637.878846776</v>
      </c>
      <c r="R533" s="76">
        <v>35</v>
      </c>
      <c r="S533" s="75">
        <f>SQRT((P534-P532)^2+(Q534-Q532)^2)</f>
        <v>1147.289958990441</v>
      </c>
      <c r="T533" s="77">
        <f>IF(ATAN2((P534-P532),(Q534-Q532))&lt;0,ATAN2((P534-P532),(Q534-Q532))+2*PI(),ATAN2((P534-P532),(Q534-Q532)))*200/PI()</f>
        <v>133.2535923467643</v>
      </c>
      <c r="U533" s="75"/>
      <c r="V533" s="75"/>
      <c r="W533" s="75">
        <f>(S532+S534)-S533</f>
        <v>0.010041009559017766</v>
      </c>
      <c r="X533" s="57">
        <v>615</v>
      </c>
      <c r="Y533" s="65">
        <f>SUM($X$18:X533)</f>
        <v>61153.100000000006</v>
      </c>
      <c r="Z533" s="57"/>
      <c r="AA533" s="64"/>
      <c r="AI533" s="73"/>
      <c r="AR533" s="72" t="s">
        <v>634</v>
      </c>
      <c r="AT533" s="74">
        <v>1947</v>
      </c>
      <c r="BM533" s="74" t="s">
        <v>225</v>
      </c>
    </row>
    <row r="534" spans="1:65" s="72" customFormat="1" ht="11.25">
      <c r="A534" s="55">
        <v>517</v>
      </c>
      <c r="B534" s="72" t="s">
        <v>154</v>
      </c>
      <c r="C534" s="72" t="s">
        <v>732</v>
      </c>
      <c r="L534" s="72" t="s">
        <v>126</v>
      </c>
      <c r="M534" s="73"/>
      <c r="N534" s="73"/>
      <c r="O534" s="55">
        <v>35</v>
      </c>
      <c r="P534" s="73">
        <v>7695593</v>
      </c>
      <c r="Q534" s="73">
        <v>603071.2</v>
      </c>
      <c r="R534" s="55">
        <v>35</v>
      </c>
      <c r="S534" s="72">
        <v>500</v>
      </c>
      <c r="T534" s="57">
        <f t="shared" si="1"/>
        <v>50</v>
      </c>
      <c r="X534" s="57"/>
      <c r="AI534" s="73">
        <v>45.2</v>
      </c>
      <c r="AR534" s="72" t="s">
        <v>634</v>
      </c>
      <c r="AT534" s="74">
        <v>1947</v>
      </c>
      <c r="BM534" s="74"/>
    </row>
    <row r="535" spans="1:65" s="57" customFormat="1" ht="11.25">
      <c r="A535" s="55">
        <v>518</v>
      </c>
      <c r="B535" s="57" t="s">
        <v>154</v>
      </c>
      <c r="C535" s="57" t="s">
        <v>733</v>
      </c>
      <c r="L535" s="57" t="s">
        <v>126</v>
      </c>
      <c r="M535" s="64"/>
      <c r="N535" s="64"/>
      <c r="O535" s="55">
        <v>35</v>
      </c>
      <c r="P535" s="64">
        <v>7696193.2</v>
      </c>
      <c r="Q535" s="64">
        <v>601928.7</v>
      </c>
      <c r="R535" s="55">
        <v>35</v>
      </c>
      <c r="S535" s="57">
        <v>787.5</v>
      </c>
      <c r="T535" s="57">
        <f t="shared" si="1"/>
        <v>78.75</v>
      </c>
      <c r="AI535" s="64">
        <v>53.4</v>
      </c>
      <c r="AN535" s="57" t="s">
        <v>477</v>
      </c>
      <c r="AP535" s="57" t="s">
        <v>478</v>
      </c>
      <c r="AR535" s="57" t="s">
        <v>634</v>
      </c>
      <c r="AT535" s="66">
        <v>1963</v>
      </c>
      <c r="AZ535" s="57" t="s">
        <v>715</v>
      </c>
      <c r="BC535" s="57" t="s">
        <v>698</v>
      </c>
      <c r="BD535" s="57" t="s">
        <v>272</v>
      </c>
      <c r="BM535" s="66"/>
    </row>
    <row r="536" spans="1:65" s="57" customFormat="1" ht="11.25">
      <c r="A536" s="55">
        <v>519</v>
      </c>
      <c r="B536" s="57" t="s">
        <v>222</v>
      </c>
      <c r="C536" s="57" t="s">
        <v>731</v>
      </c>
      <c r="N536" s="64"/>
      <c r="O536" s="55">
        <v>35</v>
      </c>
      <c r="P536" s="75">
        <f>P535+(S535-W536/2)*COS(T536*PI()/200)</f>
        <v>7695824.754049299</v>
      </c>
      <c r="Q536" s="75">
        <f>Q535+(S535-W536/2)*SIN(T536*PI()/200)</f>
        <v>602624.6783717382</v>
      </c>
      <c r="R536" s="76">
        <v>35</v>
      </c>
      <c r="S536" s="75">
        <f>SQRT((P537-P535)^2+(Q537-Q535)^2)</f>
        <v>1405.077222077351</v>
      </c>
      <c r="T536" s="77">
        <f>IF(ATAN2((P537-P535),(Q537-Q535))&lt;0,ATAN2((P537-P535),(Q537-Q535))+2*PI(),ATAN2((P537-P535),(Q537-Q535)))*200/PI()</f>
        <v>130.99602562094495</v>
      </c>
      <c r="U536" s="75"/>
      <c r="V536" s="75"/>
      <c r="W536" s="75">
        <f>(S535+S537)-S536</f>
        <v>0.022777922648856475</v>
      </c>
      <c r="AA536" s="64"/>
      <c r="AI536" s="64"/>
      <c r="AR536" s="57" t="s">
        <v>634</v>
      </c>
      <c r="AT536" s="66">
        <v>1963</v>
      </c>
      <c r="BM536" s="66" t="s">
        <v>225</v>
      </c>
    </row>
    <row r="537" spans="1:65" s="57" customFormat="1" ht="11.25">
      <c r="A537" s="55">
        <v>520</v>
      </c>
      <c r="B537" s="57" t="s">
        <v>154</v>
      </c>
      <c r="C537" s="57" t="s">
        <v>734</v>
      </c>
      <c r="L537" s="57" t="s">
        <v>126</v>
      </c>
      <c r="M537" s="64"/>
      <c r="N537" s="64"/>
      <c r="O537" s="55">
        <v>35</v>
      </c>
      <c r="P537" s="64">
        <v>7695535.8</v>
      </c>
      <c r="Q537" s="64">
        <v>603170.5</v>
      </c>
      <c r="R537" s="55">
        <v>35</v>
      </c>
      <c r="S537" s="57">
        <v>617.6</v>
      </c>
      <c r="T537" s="57">
        <f t="shared" si="1"/>
        <v>61.760000000000005</v>
      </c>
      <c r="AI537" s="64">
        <v>45.2</v>
      </c>
      <c r="AR537" s="57" t="s">
        <v>634</v>
      </c>
      <c r="AT537" s="66">
        <v>1963</v>
      </c>
      <c r="BM537" s="66"/>
    </row>
    <row r="538" spans="1:65" s="72" customFormat="1" ht="11.25">
      <c r="A538" s="55">
        <v>521</v>
      </c>
      <c r="B538" s="72" t="s">
        <v>154</v>
      </c>
      <c r="C538" s="72" t="s">
        <v>735</v>
      </c>
      <c r="L538" s="72" t="s">
        <v>126</v>
      </c>
      <c r="M538" s="73"/>
      <c r="N538" s="73"/>
      <c r="O538" s="55">
        <v>35</v>
      </c>
      <c r="P538" s="73">
        <v>7696416</v>
      </c>
      <c r="Q538" s="73">
        <v>602930.2</v>
      </c>
      <c r="R538" s="55">
        <v>35</v>
      </c>
      <c r="S538" s="72">
        <v>232.6</v>
      </c>
      <c r="T538" s="57">
        <f t="shared" si="1"/>
        <v>23.259999999999998</v>
      </c>
      <c r="X538" s="57"/>
      <c r="AI538" s="73">
        <v>46.6</v>
      </c>
      <c r="AR538" s="72" t="s">
        <v>634</v>
      </c>
      <c r="AT538" s="74">
        <v>1947</v>
      </c>
      <c r="AZ538" s="72" t="s">
        <v>715</v>
      </c>
      <c r="BC538" s="72" t="s">
        <v>698</v>
      </c>
      <c r="BD538" s="72" t="s">
        <v>272</v>
      </c>
      <c r="BM538" s="74"/>
    </row>
    <row r="539" spans="1:65" s="72" customFormat="1" ht="11.25">
      <c r="A539" s="55">
        <v>522</v>
      </c>
      <c r="B539" s="72" t="s">
        <v>222</v>
      </c>
      <c r="C539" s="72" t="s">
        <v>736</v>
      </c>
      <c r="N539" s="73"/>
      <c r="O539" s="55">
        <v>35</v>
      </c>
      <c r="P539" s="75">
        <f>P538+(S538-W539/2)*COS(T539*PI()/200)</f>
        <v>7696254.368706572</v>
      </c>
      <c r="Q539" s="75">
        <f>Q538+(S538-W539/2)*SIN(T539*PI()/200)</f>
        <v>603097.5291268303</v>
      </c>
      <c r="R539" s="76">
        <v>35</v>
      </c>
      <c r="S539" s="75">
        <f>SQRT((P540-P538)^2+(Q540-Q538)^2)</f>
        <v>845.1900673814423</v>
      </c>
      <c r="T539" s="77">
        <f>IF(ATAN2((P540-P538),(Q540-Q538))&lt;0,ATAN2((P540-P538),(Q540-Q538))+2*PI(),ATAN2((P540-P538),(Q540-Q538)))*200/PI()</f>
        <v>148.8974385667364</v>
      </c>
      <c r="U539" s="75"/>
      <c r="V539" s="75"/>
      <c r="W539" s="75">
        <f>(S538+S540)-S539</f>
        <v>-0.09006738144228166</v>
      </c>
      <c r="X539" s="57">
        <v>795</v>
      </c>
      <c r="Y539" s="65">
        <f>SUM($X$18:X539)</f>
        <v>61948.100000000006</v>
      </c>
      <c r="Z539" s="57"/>
      <c r="AA539" s="64"/>
      <c r="AI539" s="73"/>
      <c r="AR539" s="72" t="s">
        <v>634</v>
      </c>
      <c r="AT539" s="74">
        <v>1947</v>
      </c>
      <c r="BM539" s="74" t="s">
        <v>225</v>
      </c>
    </row>
    <row r="540" spans="1:65" s="72" customFormat="1" ht="11.25">
      <c r="A540" s="55">
        <v>523</v>
      </c>
      <c r="B540" s="72" t="s">
        <v>154</v>
      </c>
      <c r="C540" s="72" t="s">
        <v>737</v>
      </c>
      <c r="L540" s="72" t="s">
        <v>126</v>
      </c>
      <c r="M540" s="73"/>
      <c r="N540" s="73"/>
      <c r="O540" s="55">
        <v>35</v>
      </c>
      <c r="P540" s="73">
        <v>7695828.8</v>
      </c>
      <c r="Q540" s="73">
        <v>603538.1</v>
      </c>
      <c r="R540" s="55">
        <v>35</v>
      </c>
      <c r="S540" s="72">
        <v>612.5</v>
      </c>
      <c r="T540" s="57">
        <f t="shared" si="1"/>
        <v>61.25</v>
      </c>
      <c r="X540" s="57"/>
      <c r="AI540" s="73">
        <v>45.2</v>
      </c>
      <c r="AR540" s="72" t="s">
        <v>634</v>
      </c>
      <c r="AT540" s="74">
        <v>1947</v>
      </c>
      <c r="BM540" s="74"/>
    </row>
    <row r="541" spans="1:65" s="57" customFormat="1" ht="11.25">
      <c r="A541" s="55">
        <v>524</v>
      </c>
      <c r="B541" s="57" t="s">
        <v>154</v>
      </c>
      <c r="C541" s="57" t="s">
        <v>738</v>
      </c>
      <c r="L541" s="57" t="s">
        <v>126</v>
      </c>
      <c r="M541" s="64"/>
      <c r="N541" s="64"/>
      <c r="O541" s="55">
        <v>35</v>
      </c>
      <c r="P541" s="64">
        <v>7696469.3</v>
      </c>
      <c r="Q541" s="64">
        <v>602827.3</v>
      </c>
      <c r="R541" s="55">
        <v>35</v>
      </c>
      <c r="S541" s="57">
        <v>344.5</v>
      </c>
      <c r="T541" s="57">
        <f t="shared" si="1"/>
        <v>34.45</v>
      </c>
      <c r="AI541" s="64">
        <v>53.8</v>
      </c>
      <c r="AN541" s="57" t="s">
        <v>477</v>
      </c>
      <c r="AP541" s="57" t="s">
        <v>478</v>
      </c>
      <c r="AR541" s="57" t="s">
        <v>634</v>
      </c>
      <c r="AT541" s="66">
        <v>1963</v>
      </c>
      <c r="AZ541" s="57" t="s">
        <v>715</v>
      </c>
      <c r="BC541" s="57" t="s">
        <v>698</v>
      </c>
      <c r="BD541" s="57" t="s">
        <v>272</v>
      </c>
      <c r="BM541" s="66"/>
    </row>
    <row r="542" spans="1:65" s="57" customFormat="1" ht="11.25">
      <c r="A542" s="55">
        <v>525</v>
      </c>
      <c r="B542" s="57" t="s">
        <v>222</v>
      </c>
      <c r="C542" s="57" t="s">
        <v>736</v>
      </c>
      <c r="N542" s="64"/>
      <c r="O542" s="55">
        <v>35</v>
      </c>
      <c r="P542" s="75">
        <f>P541+(S541-W542/2)*COS(T542*PI()/200)</f>
        <v>7696237.760304249</v>
      </c>
      <c r="Q542" s="75">
        <f>Q541+(S541-W542/2)*SIN(T542*PI()/200)</f>
        <v>603082.3637426712</v>
      </c>
      <c r="R542" s="76">
        <v>35</v>
      </c>
      <c r="S542" s="75">
        <f>SQRT((P543-P541)^2+(Q543-Q541)^2)</f>
        <v>1070.4648569663382</v>
      </c>
      <c r="T542" s="77">
        <f>IF(ATAN2((P543-P541),(Q543-Q541))&lt;0,ATAN2((P543-P541),(Q543-Q541))+2*PI(),ATAN2((P543-P541),(Q543-Q541)))*200/PI()</f>
        <v>146.924760094628</v>
      </c>
      <c r="U542" s="75"/>
      <c r="V542" s="75"/>
      <c r="W542" s="75">
        <f>(S541+S543)-S542</f>
        <v>0.03514303366182503</v>
      </c>
      <c r="AA542" s="64"/>
      <c r="AI542" s="64"/>
      <c r="AR542" s="57" t="s">
        <v>634</v>
      </c>
      <c r="AT542" s="66">
        <v>1963</v>
      </c>
      <c r="BM542" s="66" t="s">
        <v>225</v>
      </c>
    </row>
    <row r="543" spans="1:65" s="57" customFormat="1" ht="11.25">
      <c r="A543" s="55">
        <v>526</v>
      </c>
      <c r="B543" s="57" t="s">
        <v>154</v>
      </c>
      <c r="C543" s="57" t="s">
        <v>739</v>
      </c>
      <c r="L543" s="57" t="s">
        <v>126</v>
      </c>
      <c r="M543" s="64"/>
      <c r="N543" s="64"/>
      <c r="O543" s="55">
        <v>35</v>
      </c>
      <c r="P543" s="64">
        <v>7695749.8</v>
      </c>
      <c r="Q543" s="64">
        <v>603619.9</v>
      </c>
      <c r="R543" s="55">
        <v>35</v>
      </c>
      <c r="S543" s="57">
        <v>726</v>
      </c>
      <c r="T543" s="57">
        <f t="shared" si="1"/>
        <v>72.6</v>
      </c>
      <c r="AI543" s="64">
        <v>45.2</v>
      </c>
      <c r="AR543" s="57" t="s">
        <v>634</v>
      </c>
      <c r="AT543" s="66">
        <v>1963</v>
      </c>
      <c r="BM543" s="66"/>
    </row>
    <row r="544" spans="1:65" s="72" customFormat="1" ht="11.25">
      <c r="A544" s="55">
        <v>527</v>
      </c>
      <c r="B544" s="72" t="s">
        <v>154</v>
      </c>
      <c r="C544" s="72" t="s">
        <v>740</v>
      </c>
      <c r="L544" s="72" t="s">
        <v>126</v>
      </c>
      <c r="M544" s="73"/>
      <c r="N544" s="73"/>
      <c r="O544" s="55">
        <v>35</v>
      </c>
      <c r="P544" s="73">
        <v>7696964.7</v>
      </c>
      <c r="Q544" s="73">
        <v>603462.4</v>
      </c>
      <c r="R544" s="55">
        <v>35</v>
      </c>
      <c r="S544" s="72">
        <v>161.2</v>
      </c>
      <c r="T544" s="57">
        <f t="shared" si="1"/>
        <v>16.119999999999997</v>
      </c>
      <c r="X544" s="57"/>
      <c r="AI544" s="73">
        <v>44</v>
      </c>
      <c r="AR544" s="72" t="s">
        <v>634</v>
      </c>
      <c r="AT544" s="74">
        <v>1947</v>
      </c>
      <c r="AZ544" s="72" t="s">
        <v>741</v>
      </c>
      <c r="BC544" s="72" t="s">
        <v>742</v>
      </c>
      <c r="BD544" s="72" t="s">
        <v>272</v>
      </c>
      <c r="BM544" s="74"/>
    </row>
    <row r="545" spans="1:65" s="72" customFormat="1" ht="11.25">
      <c r="A545" s="55">
        <v>528</v>
      </c>
      <c r="B545" s="72" t="s">
        <v>222</v>
      </c>
      <c r="C545" s="72" t="s">
        <v>743</v>
      </c>
      <c r="N545" s="73"/>
      <c r="O545" s="55">
        <v>35</v>
      </c>
      <c r="P545" s="75">
        <f>P544+(S544-W545/2)*COS(T545*PI()/200)</f>
        <v>7696872.073262941</v>
      </c>
      <c r="Q545" s="75">
        <f>Q544+(S544-W545/2)*SIN(T545*PI()/200)</f>
        <v>603594.3793981293</v>
      </c>
      <c r="R545" s="76">
        <v>35</v>
      </c>
      <c r="S545" s="75">
        <f>SQRT((P546-P544)^2+(Q546-Q544)^2)</f>
        <v>441.27960523908916</v>
      </c>
      <c r="T545" s="77">
        <f>IF(ATAN2((P546-P544),(Q546-Q544))&lt;0,ATAN2((P546-P544),(Q546-Q544))+2*PI(),ATAN2((P546-P544),(Q546-Q544)))*200/PI()</f>
        <v>138.95802649733355</v>
      </c>
      <c r="U545" s="75"/>
      <c r="V545" s="75"/>
      <c r="W545" s="75">
        <f>(S544+S546)-S545</f>
        <v>-0.07960523908917594</v>
      </c>
      <c r="X545" s="57">
        <v>485</v>
      </c>
      <c r="Y545" s="65">
        <f>SUM($X$18:X545)</f>
        <v>62433.100000000006</v>
      </c>
      <c r="Z545" s="57"/>
      <c r="AA545" s="64"/>
      <c r="AI545" s="73"/>
      <c r="AR545" s="72" t="s">
        <v>634</v>
      </c>
      <c r="AT545" s="74">
        <v>1947</v>
      </c>
      <c r="BM545" s="74" t="s">
        <v>225</v>
      </c>
    </row>
    <row r="546" spans="1:65" s="72" customFormat="1" ht="11.25">
      <c r="A546" s="55">
        <v>529</v>
      </c>
      <c r="B546" s="72" t="s">
        <v>154</v>
      </c>
      <c r="C546" s="72" t="s">
        <v>744</v>
      </c>
      <c r="L546" s="72" t="s">
        <v>126</v>
      </c>
      <c r="M546" s="73"/>
      <c r="N546" s="73"/>
      <c r="O546" s="55">
        <v>35</v>
      </c>
      <c r="P546" s="73">
        <v>7696711.2</v>
      </c>
      <c r="Q546" s="73">
        <v>603823.6</v>
      </c>
      <c r="R546" s="55">
        <v>35</v>
      </c>
      <c r="S546" s="72">
        <v>280</v>
      </c>
      <c r="T546" s="57">
        <f t="shared" si="1"/>
        <v>28</v>
      </c>
      <c r="X546" s="57"/>
      <c r="AI546" s="73">
        <v>45.2</v>
      </c>
      <c r="AR546" s="72" t="s">
        <v>634</v>
      </c>
      <c r="AT546" s="74">
        <v>1947</v>
      </c>
      <c r="BM546" s="74"/>
    </row>
    <row r="547" spans="1:65" s="57" customFormat="1" ht="11.25">
      <c r="A547" s="55">
        <v>530</v>
      </c>
      <c r="B547" s="57" t="s">
        <v>154</v>
      </c>
      <c r="C547" s="57" t="s">
        <v>745</v>
      </c>
      <c r="L547" s="57" t="s">
        <v>126</v>
      </c>
      <c r="M547" s="64"/>
      <c r="N547" s="64"/>
      <c r="O547" s="55">
        <v>35</v>
      </c>
      <c r="P547" s="64">
        <v>7696993.9</v>
      </c>
      <c r="Q547" s="64">
        <v>603145.2</v>
      </c>
      <c r="R547" s="55">
        <v>35</v>
      </c>
      <c r="S547" s="57">
        <v>464.5</v>
      </c>
      <c r="T547" s="57">
        <f t="shared" si="1"/>
        <v>46.45</v>
      </c>
      <c r="AI547" s="64">
        <v>53.4</v>
      </c>
      <c r="AN547" s="57" t="s">
        <v>477</v>
      </c>
      <c r="AP547" s="57" t="s">
        <v>478</v>
      </c>
      <c r="AR547" s="57" t="s">
        <v>634</v>
      </c>
      <c r="AT547" s="66">
        <v>1963</v>
      </c>
      <c r="AZ547" s="57" t="s">
        <v>741</v>
      </c>
      <c r="BC547" s="57" t="s">
        <v>742</v>
      </c>
      <c r="BD547" s="57" t="s">
        <v>272</v>
      </c>
      <c r="BM547" s="66"/>
    </row>
    <row r="548" spans="1:65" s="57" customFormat="1" ht="11.25">
      <c r="A548" s="55">
        <v>531</v>
      </c>
      <c r="B548" s="57" t="s">
        <v>222</v>
      </c>
      <c r="C548" s="57" t="s">
        <v>743</v>
      </c>
      <c r="N548" s="64"/>
      <c r="O548" s="55">
        <v>35</v>
      </c>
      <c r="P548" s="75">
        <f>P547+(S547-W548/2)*COS(T548*PI()/200)</f>
        <v>7696851.882885677</v>
      </c>
      <c r="Q548" s="75">
        <f>Q547+(S547-W548/2)*SIN(T548*PI()/200)</f>
        <v>603587.4297867978</v>
      </c>
      <c r="R548" s="76">
        <v>35</v>
      </c>
      <c r="S548" s="75">
        <f>SQRT((P549-P547)^2+(Q549-Q547)^2)</f>
        <v>815.3478889409378</v>
      </c>
      <c r="T548" s="77">
        <f>IF(ATAN2((P549-P547),(Q549-Q547))&lt;0,ATAN2((P549-P547),(Q549-Q547))+2*PI(),ATAN2((P549-P547),(Q549-Q547)))*200/PI()</f>
        <v>119.78204032406923</v>
      </c>
      <c r="U548" s="75"/>
      <c r="V548" s="75"/>
      <c r="W548" s="75">
        <f>(S547+S549)-S548</f>
        <v>0.05211105906221292</v>
      </c>
      <c r="AA548" s="64"/>
      <c r="AI548" s="64"/>
      <c r="AR548" s="57" t="s">
        <v>634</v>
      </c>
      <c r="AT548" s="66">
        <v>1963</v>
      </c>
      <c r="BM548" s="66" t="s">
        <v>225</v>
      </c>
    </row>
    <row r="549" spans="1:65" s="57" customFormat="1" ht="11.25">
      <c r="A549" s="55">
        <v>532</v>
      </c>
      <c r="B549" s="57" t="s">
        <v>154</v>
      </c>
      <c r="C549" s="57" t="s">
        <v>746</v>
      </c>
      <c r="L549" s="57" t="s">
        <v>126</v>
      </c>
      <c r="M549" s="64"/>
      <c r="N549" s="64"/>
      <c r="O549" s="55">
        <v>35</v>
      </c>
      <c r="P549" s="64">
        <v>7696744.6</v>
      </c>
      <c r="Q549" s="64">
        <v>603921.5</v>
      </c>
      <c r="R549" s="55">
        <v>35</v>
      </c>
      <c r="S549" s="57">
        <v>350.9</v>
      </c>
      <c r="T549" s="57">
        <f t="shared" si="1"/>
        <v>35.089999999999996</v>
      </c>
      <c r="AI549" s="64">
        <v>45.2</v>
      </c>
      <c r="AR549" s="57" t="s">
        <v>634</v>
      </c>
      <c r="AT549" s="66">
        <v>1963</v>
      </c>
      <c r="BM549" s="66"/>
    </row>
    <row r="550" spans="1:65" s="72" customFormat="1" ht="11.25">
      <c r="A550" s="55">
        <v>533</v>
      </c>
      <c r="B550" s="72" t="s">
        <v>154</v>
      </c>
      <c r="C550" s="72" t="s">
        <v>747</v>
      </c>
      <c r="L550" s="72" t="s">
        <v>126</v>
      </c>
      <c r="M550" s="73"/>
      <c r="N550" s="73"/>
      <c r="O550" s="55">
        <v>35</v>
      </c>
      <c r="P550" s="73">
        <v>7697663.8</v>
      </c>
      <c r="Q550" s="73">
        <v>603346.3</v>
      </c>
      <c r="R550" s="55">
        <v>35</v>
      </c>
      <c r="S550" s="72">
        <v>552.1</v>
      </c>
      <c r="T550" s="57">
        <f t="shared" si="1"/>
        <v>55.21</v>
      </c>
      <c r="X550" s="57"/>
      <c r="AI550" s="73">
        <v>44.8</v>
      </c>
      <c r="AR550" s="72" t="s">
        <v>634</v>
      </c>
      <c r="AT550" s="74">
        <v>1947</v>
      </c>
      <c r="AZ550" s="72" t="s">
        <v>748</v>
      </c>
      <c r="BC550" s="72" t="s">
        <v>749</v>
      </c>
      <c r="BD550" s="72" t="s">
        <v>272</v>
      </c>
      <c r="BM550" s="74"/>
    </row>
    <row r="551" spans="1:65" s="72" customFormat="1" ht="11.25">
      <c r="A551" s="55">
        <v>534</v>
      </c>
      <c r="B551" s="72" t="s">
        <v>222</v>
      </c>
      <c r="C551" s="72" t="s">
        <v>750</v>
      </c>
      <c r="N551" s="73"/>
      <c r="O551" s="55">
        <v>35</v>
      </c>
      <c r="P551" s="75">
        <f>P550+(S550-W551/2)*COS(T551*PI()/200)</f>
        <v>7697314.087860828</v>
      </c>
      <c r="Q551" s="75">
        <f>Q550+(S550-W551/2)*SIN(T551*PI()/200)</f>
        <v>603773.5260255451</v>
      </c>
      <c r="R551" s="76">
        <v>35</v>
      </c>
      <c r="S551" s="75">
        <f>SQRT((P552-P550)^2+(Q552-Q550)^2)</f>
        <v>767.1113152596755</v>
      </c>
      <c r="T551" s="77">
        <f>IF(ATAN2((P552-P550),(Q552-Q550))&lt;0,ATAN2((P552-P550),(Q552-Q550))+2*PI(),ATAN2((P552-P550),(Q552-Q550)))*200/PI()</f>
        <v>143.669494268567</v>
      </c>
      <c r="U551" s="75"/>
      <c r="V551" s="75"/>
      <c r="W551" s="75">
        <f>(S550+S552)-S551</f>
        <v>-0.011315259675484413</v>
      </c>
      <c r="X551" s="57">
        <v>560</v>
      </c>
      <c r="Y551" s="65">
        <f>SUM($X$18:X551)</f>
        <v>62993.100000000006</v>
      </c>
      <c r="Z551" s="57"/>
      <c r="AA551" s="64"/>
      <c r="AI551" s="73"/>
      <c r="AR551" s="72" t="s">
        <v>634</v>
      </c>
      <c r="AT551" s="74">
        <v>1947</v>
      </c>
      <c r="BM551" s="74" t="s">
        <v>225</v>
      </c>
    </row>
    <row r="552" spans="1:65" s="72" customFormat="1" ht="11.25">
      <c r="A552" s="55">
        <v>535</v>
      </c>
      <c r="B552" s="72" t="s">
        <v>154</v>
      </c>
      <c r="C552" s="72" t="s">
        <v>751</v>
      </c>
      <c r="L552" s="72" t="s">
        <v>126</v>
      </c>
      <c r="M552" s="73"/>
      <c r="N552" s="73"/>
      <c r="O552" s="55">
        <v>35</v>
      </c>
      <c r="P552" s="73">
        <v>7697177.9</v>
      </c>
      <c r="Q552" s="73">
        <v>603939.9</v>
      </c>
      <c r="R552" s="55">
        <v>35</v>
      </c>
      <c r="S552" s="72">
        <v>215</v>
      </c>
      <c r="T552" s="57">
        <f t="shared" si="1"/>
        <v>21.5</v>
      </c>
      <c r="X552" s="57"/>
      <c r="AI552" s="73">
        <v>45</v>
      </c>
      <c r="AR552" s="72" t="s">
        <v>634</v>
      </c>
      <c r="AT552" s="74">
        <v>1947</v>
      </c>
      <c r="BM552" s="74"/>
    </row>
    <row r="553" spans="1:65" s="57" customFormat="1" ht="11.25">
      <c r="A553" s="55">
        <v>536</v>
      </c>
      <c r="B553" s="57" t="s">
        <v>154</v>
      </c>
      <c r="C553" s="57" t="s">
        <v>752</v>
      </c>
      <c r="L553" s="57" t="s">
        <v>126</v>
      </c>
      <c r="M553" s="64"/>
      <c r="N553" s="64"/>
      <c r="O553" s="55">
        <v>35</v>
      </c>
      <c r="P553" s="64">
        <v>7697911.1</v>
      </c>
      <c r="Q553" s="64">
        <v>603065.2</v>
      </c>
      <c r="R553" s="55">
        <v>35</v>
      </c>
      <c r="S553" s="57">
        <v>924.6</v>
      </c>
      <c r="T553" s="57">
        <f t="shared" si="1"/>
        <v>92.46000000000001</v>
      </c>
      <c r="AI553" s="64">
        <v>52.8</v>
      </c>
      <c r="AN553" s="57" t="s">
        <v>477</v>
      </c>
      <c r="AP553" s="57" t="s">
        <v>486</v>
      </c>
      <c r="AR553" s="57" t="s">
        <v>634</v>
      </c>
      <c r="AT553" s="66">
        <v>1963</v>
      </c>
      <c r="AZ553" s="57" t="s">
        <v>748</v>
      </c>
      <c r="BC553" s="57" t="s">
        <v>749</v>
      </c>
      <c r="BD553" s="57" t="s">
        <v>272</v>
      </c>
      <c r="BM553" s="66"/>
    </row>
    <row r="554" spans="1:65" s="57" customFormat="1" ht="11.25">
      <c r="A554" s="55">
        <v>537</v>
      </c>
      <c r="B554" s="57" t="s">
        <v>222</v>
      </c>
      <c r="C554" s="57" t="s">
        <v>750</v>
      </c>
      <c r="N554" s="64"/>
      <c r="O554" s="55">
        <v>35</v>
      </c>
      <c r="P554" s="75">
        <f>P553+(S553-W554/2)*COS(T554*PI()/200)</f>
        <v>7697326.101050607</v>
      </c>
      <c r="Q554" s="75">
        <f>Q553+(S553-W554/2)*SIN(T554*PI()/200)</f>
        <v>603781.1778566933</v>
      </c>
      <c r="R554" s="76">
        <v>35</v>
      </c>
      <c r="S554" s="75">
        <f>SQRT((P555-P553)^2+(Q555-Q553)^2)</f>
        <v>1227.5598763396513</v>
      </c>
      <c r="T554" s="77">
        <f>IF(ATAN2((P555-P553),(Q555-Q553))&lt;0,ATAN2((P555-P553),(Q555-Q553))+2*PI(),ATAN2((P555-P553),(Q555-Q553)))*200/PI()</f>
        <v>143.6122044011019</v>
      </c>
      <c r="U554" s="75"/>
      <c r="V554" s="75"/>
      <c r="W554" s="75">
        <f>(S553+S555)-S554</f>
        <v>0.0401236603486268</v>
      </c>
      <c r="AA554" s="64"/>
      <c r="AI554" s="64"/>
      <c r="AR554" s="57" t="s">
        <v>634</v>
      </c>
      <c r="AT554" s="66">
        <v>1963</v>
      </c>
      <c r="BM554" s="66" t="s">
        <v>225</v>
      </c>
    </row>
    <row r="555" spans="1:65" s="57" customFormat="1" ht="11.25">
      <c r="A555" s="55">
        <v>538</v>
      </c>
      <c r="B555" s="57" t="s">
        <v>154</v>
      </c>
      <c r="C555" s="57" t="s">
        <v>753</v>
      </c>
      <c r="L555" s="57" t="s">
        <v>126</v>
      </c>
      <c r="M555" s="64"/>
      <c r="N555" s="64"/>
      <c r="O555" s="55">
        <v>35</v>
      </c>
      <c r="P555" s="64">
        <v>7697134.4</v>
      </c>
      <c r="Q555" s="64">
        <v>604015.8</v>
      </c>
      <c r="R555" s="55">
        <v>35</v>
      </c>
      <c r="S555" s="57">
        <v>303</v>
      </c>
      <c r="T555" s="57">
        <f t="shared" si="1"/>
        <v>30.3</v>
      </c>
      <c r="AI555" s="64">
        <v>45</v>
      </c>
      <c r="AR555" s="57" t="s">
        <v>634</v>
      </c>
      <c r="AT555" s="66">
        <v>1963</v>
      </c>
      <c r="BM555" s="66"/>
    </row>
    <row r="556" spans="1:65" s="72" customFormat="1" ht="11.25">
      <c r="A556" s="55">
        <v>539</v>
      </c>
      <c r="B556" s="72" t="s">
        <v>154</v>
      </c>
      <c r="C556" s="72" t="s">
        <v>754</v>
      </c>
      <c r="L556" s="72" t="s">
        <v>126</v>
      </c>
      <c r="M556" s="73"/>
      <c r="N556" s="73"/>
      <c r="O556" s="55">
        <v>35</v>
      </c>
      <c r="P556" s="73">
        <v>7697928.8</v>
      </c>
      <c r="Q556" s="73">
        <v>603943.3</v>
      </c>
      <c r="R556" s="55">
        <v>35</v>
      </c>
      <c r="S556" s="72">
        <v>254.8</v>
      </c>
      <c r="T556" s="57">
        <f t="shared" si="1"/>
        <v>25.48</v>
      </c>
      <c r="X556" s="57"/>
      <c r="AI556" s="73">
        <v>47.9</v>
      </c>
      <c r="AR556" s="72" t="s">
        <v>634</v>
      </c>
      <c r="AT556" s="74">
        <v>1947</v>
      </c>
      <c r="AZ556" s="72" t="s">
        <v>715</v>
      </c>
      <c r="BC556" s="72" t="s">
        <v>749</v>
      </c>
      <c r="BD556" s="72" t="s">
        <v>272</v>
      </c>
      <c r="BF556" s="72" t="s">
        <v>755</v>
      </c>
      <c r="BM556" s="74"/>
    </row>
    <row r="557" spans="1:65" s="72" customFormat="1" ht="11.25">
      <c r="A557" s="55">
        <v>540</v>
      </c>
      <c r="B557" s="72" t="s">
        <v>222</v>
      </c>
      <c r="C557" s="72" t="s">
        <v>756</v>
      </c>
      <c r="N557" s="73"/>
      <c r="O557" s="55">
        <v>35</v>
      </c>
      <c r="P557" s="75">
        <f>P556+(S556-W557/2)*COS(T557*PI()/200)</f>
        <v>7697751.866299561</v>
      </c>
      <c r="Q557" s="75">
        <f>Q556+(S556-W557/2)*SIN(T557*PI()/200)</f>
        <v>604126.6644930876</v>
      </c>
      <c r="R557" s="76">
        <v>35</v>
      </c>
      <c r="S557" s="75">
        <f>SQRT((P558-P556)^2+(Q558-Q556)^2)</f>
        <v>439.8197471688359</v>
      </c>
      <c r="T557" s="77">
        <f>IF(ATAN2((P558-P556),(Q558-Q556))&lt;0,ATAN2((P558-P556),(Q558-Q556))+2*PI(),ATAN2((P558-P556),(Q558-Q556)))*200/PI()</f>
        <v>148.86384800970578</v>
      </c>
      <c r="U557" s="75"/>
      <c r="V557" s="75"/>
      <c r="W557" s="75">
        <f>(S556+S558)-S557</f>
        <v>-0.01974716883586325</v>
      </c>
      <c r="X557" s="57">
        <v>400</v>
      </c>
      <c r="Y557" s="65">
        <f>SUM($X$18:X557)</f>
        <v>63393.100000000006</v>
      </c>
      <c r="Z557" s="57"/>
      <c r="AA557" s="64"/>
      <c r="AI557" s="73"/>
      <c r="AR557" s="72" t="s">
        <v>634</v>
      </c>
      <c r="AT557" s="74">
        <v>1947</v>
      </c>
      <c r="BM557" s="74" t="s">
        <v>225</v>
      </c>
    </row>
    <row r="558" spans="1:65" s="72" customFormat="1" ht="11.25">
      <c r="A558" s="55">
        <v>541</v>
      </c>
      <c r="B558" s="72" t="s">
        <v>154</v>
      </c>
      <c r="C558" s="72" t="s">
        <v>757</v>
      </c>
      <c r="L558" s="72" t="s">
        <v>126</v>
      </c>
      <c r="M558" s="73"/>
      <c r="N558" s="73"/>
      <c r="O558" s="55">
        <v>35</v>
      </c>
      <c r="P558" s="73">
        <v>7697623.4</v>
      </c>
      <c r="Q558" s="73">
        <v>604259.8</v>
      </c>
      <c r="R558" s="55">
        <v>35</v>
      </c>
      <c r="S558" s="72">
        <v>185</v>
      </c>
      <c r="T558" s="57">
        <f t="shared" si="1"/>
        <v>18.5</v>
      </c>
      <c r="X558" s="57"/>
      <c r="AI558" s="73">
        <v>57.8</v>
      </c>
      <c r="AR558" s="72" t="s">
        <v>634</v>
      </c>
      <c r="AT558" s="74">
        <v>1947</v>
      </c>
      <c r="BM558" s="74"/>
    </row>
    <row r="559" spans="1:65" s="57" customFormat="1" ht="11.25">
      <c r="A559" s="55">
        <v>542</v>
      </c>
      <c r="B559" s="57" t="s">
        <v>154</v>
      </c>
      <c r="C559" s="57" t="s">
        <v>758</v>
      </c>
      <c r="L559" s="57" t="s">
        <v>126</v>
      </c>
      <c r="M559" s="64"/>
      <c r="N559" s="64"/>
      <c r="O559" s="55">
        <v>35</v>
      </c>
      <c r="P559" s="64">
        <v>7698280.5</v>
      </c>
      <c r="Q559" s="64">
        <v>603791.8</v>
      </c>
      <c r="R559" s="55">
        <v>35</v>
      </c>
      <c r="S559" s="57">
        <v>624.4</v>
      </c>
      <c r="T559" s="57">
        <f t="shared" si="1"/>
        <v>62.44</v>
      </c>
      <c r="AI559" s="64">
        <v>55.3</v>
      </c>
      <c r="AN559" s="57" t="s">
        <v>477</v>
      </c>
      <c r="AP559" s="57" t="s">
        <v>478</v>
      </c>
      <c r="AR559" s="57" t="s">
        <v>634</v>
      </c>
      <c r="AT559" s="66">
        <v>1963</v>
      </c>
      <c r="AZ559" s="57" t="s">
        <v>715</v>
      </c>
      <c r="BC559" s="57" t="s">
        <v>749</v>
      </c>
      <c r="BD559" s="57" t="s">
        <v>272</v>
      </c>
      <c r="BF559" s="57" t="s">
        <v>755</v>
      </c>
      <c r="BM559" s="66"/>
    </row>
    <row r="560" spans="1:65" s="57" customFormat="1" ht="11.25">
      <c r="A560" s="55">
        <v>543</v>
      </c>
      <c r="B560" s="57" t="s">
        <v>222</v>
      </c>
      <c r="C560" s="57" t="s">
        <v>756</v>
      </c>
      <c r="N560" s="64"/>
      <c r="O560" s="55">
        <v>35</v>
      </c>
      <c r="P560" s="75">
        <f>P559+(S559-W560/2)*COS(T560*PI()/200)</f>
        <v>7697771.898500395</v>
      </c>
      <c r="Q560" s="75">
        <f>Q559+(S559-W560/2)*SIN(T560*PI()/200)</f>
        <v>604154.0363442631</v>
      </c>
      <c r="R560" s="76">
        <v>35</v>
      </c>
      <c r="S560" s="75">
        <f>SQRT((P561-P559)^2+(Q561-Q559)^2)</f>
        <v>806.7244944834082</v>
      </c>
      <c r="T560" s="77">
        <f>IF(ATAN2((P561-P559),(Q561-Q559))&lt;0,ATAN2((P561-P559),(Q561-Q559))+2*PI(),ATAN2((P561-P559),(Q561-Q559)))*200/PI()</f>
        <v>160.6008404129372</v>
      </c>
      <c r="U560" s="75"/>
      <c r="V560" s="75"/>
      <c r="W560" s="75">
        <f>(S559+S561)-S560</f>
        <v>-0.02449448340814797</v>
      </c>
      <c r="AA560" s="64"/>
      <c r="AI560" s="64"/>
      <c r="AR560" s="57" t="s">
        <v>634</v>
      </c>
      <c r="AT560" s="66">
        <v>1963</v>
      </c>
      <c r="BM560" s="66" t="s">
        <v>225</v>
      </c>
    </row>
    <row r="561" spans="1:65" s="57" customFormat="1" ht="11.25">
      <c r="A561" s="55">
        <v>544</v>
      </c>
      <c r="B561" s="57" t="s">
        <v>154</v>
      </c>
      <c r="C561" s="57" t="s">
        <v>757</v>
      </c>
      <c r="L561" s="57" t="s">
        <v>126</v>
      </c>
      <c r="M561" s="64"/>
      <c r="N561" s="64"/>
      <c r="O561" s="55">
        <v>35</v>
      </c>
      <c r="P561" s="64">
        <v>7697623.4</v>
      </c>
      <c r="Q561" s="64">
        <v>604259.8</v>
      </c>
      <c r="R561" s="55">
        <v>35</v>
      </c>
      <c r="S561" s="57">
        <v>182.3</v>
      </c>
      <c r="T561" s="57">
        <f t="shared" si="1"/>
        <v>18.23</v>
      </c>
      <c r="AI561" s="64">
        <v>57.8</v>
      </c>
      <c r="AR561" s="57" t="s">
        <v>634</v>
      </c>
      <c r="AT561" s="66">
        <v>1947</v>
      </c>
      <c r="BM561" s="66"/>
    </row>
    <row r="562" spans="1:65" s="72" customFormat="1" ht="11.25">
      <c r="A562" s="55">
        <v>545</v>
      </c>
      <c r="B562" s="72" t="s">
        <v>154</v>
      </c>
      <c r="C562" s="72" t="s">
        <v>759</v>
      </c>
      <c r="L562" s="72" t="s">
        <v>126</v>
      </c>
      <c r="M562" s="73"/>
      <c r="N562" s="73"/>
      <c r="O562" s="55">
        <v>35</v>
      </c>
      <c r="P562" s="73">
        <v>7698113.8</v>
      </c>
      <c r="Q562" s="73">
        <v>604369</v>
      </c>
      <c r="R562" s="55">
        <v>35</v>
      </c>
      <c r="S562" s="72">
        <v>163</v>
      </c>
      <c r="T562" s="57">
        <f t="shared" si="1"/>
        <v>16.3</v>
      </c>
      <c r="X562" s="57"/>
      <c r="AI562" s="73">
        <v>52.1</v>
      </c>
      <c r="AR562" s="72" t="s">
        <v>634</v>
      </c>
      <c r="AT562" s="74">
        <v>1947</v>
      </c>
      <c r="AZ562" s="72" t="s">
        <v>715</v>
      </c>
      <c r="BC562" s="72" t="s">
        <v>749</v>
      </c>
      <c r="BD562" s="72" t="s">
        <v>272</v>
      </c>
      <c r="BF562" s="72" t="s">
        <v>755</v>
      </c>
      <c r="BM562" s="74"/>
    </row>
    <row r="563" spans="1:65" s="72" customFormat="1" ht="11.25">
      <c r="A563" s="55">
        <v>546</v>
      </c>
      <c r="B563" s="72" t="s">
        <v>222</v>
      </c>
      <c r="C563" s="72" t="s">
        <v>760</v>
      </c>
      <c r="N563" s="73"/>
      <c r="O563" s="55">
        <v>35</v>
      </c>
      <c r="P563" s="75">
        <f>P562+(S562-W563/2)*COS(T563*PI()/200)</f>
        <v>7697975.654035889</v>
      </c>
      <c r="Q563" s="75">
        <f>Q562+(S562-W563/2)*SIN(T563*PI()/200)</f>
        <v>604455.5818464666</v>
      </c>
      <c r="R563" s="76">
        <v>35</v>
      </c>
      <c r="S563" s="75">
        <f>SQRT((P564-P562)^2+(Q564-Q562)^2)</f>
        <v>398.0719156131015</v>
      </c>
      <c r="T563" s="77">
        <f>IF(ATAN2((P564-P562),(Q564-Q562))&lt;0,ATAN2((P564-P562),(Q564-Q562))+2*PI(),ATAN2((P564-P562),(Q564-Q562)))*200/PI()</f>
        <v>164.35878819749536</v>
      </c>
      <c r="U563" s="75"/>
      <c r="V563" s="75"/>
      <c r="W563" s="75">
        <f>(S562+S564)-S563</f>
        <v>-0.07191561310150973</v>
      </c>
      <c r="X563" s="57">
        <v>535</v>
      </c>
      <c r="Y563" s="65">
        <f>SUM($X$18:X563)</f>
        <v>63928.100000000006</v>
      </c>
      <c r="Z563" s="57"/>
      <c r="AA563" s="64"/>
      <c r="AI563" s="73"/>
      <c r="AR563" s="72" t="s">
        <v>634</v>
      </c>
      <c r="AT563" s="74">
        <v>1947</v>
      </c>
      <c r="BM563" s="74" t="s">
        <v>225</v>
      </c>
    </row>
    <row r="564" spans="1:65" s="72" customFormat="1" ht="11.25">
      <c r="A564" s="55">
        <v>547</v>
      </c>
      <c r="B564" s="72" t="s">
        <v>154</v>
      </c>
      <c r="C564" s="72" t="s">
        <v>761</v>
      </c>
      <c r="L564" s="72" t="s">
        <v>126</v>
      </c>
      <c r="M564" s="73"/>
      <c r="N564" s="73"/>
      <c r="O564" s="55">
        <v>35</v>
      </c>
      <c r="P564" s="73">
        <v>7697776.5</v>
      </c>
      <c r="Q564" s="73">
        <v>604580.4</v>
      </c>
      <c r="R564" s="55">
        <v>35</v>
      </c>
      <c r="S564" s="72">
        <v>235</v>
      </c>
      <c r="T564" s="57">
        <f t="shared" si="1"/>
        <v>23.5</v>
      </c>
      <c r="X564" s="57"/>
      <c r="AI564" s="73">
        <v>45.2</v>
      </c>
      <c r="AR564" s="72" t="s">
        <v>634</v>
      </c>
      <c r="AT564" s="74">
        <v>1947</v>
      </c>
      <c r="BM564" s="74"/>
    </row>
    <row r="565" spans="1:65" s="57" customFormat="1" ht="11.25">
      <c r="A565" s="55">
        <v>548</v>
      </c>
      <c r="B565" s="57" t="s">
        <v>154</v>
      </c>
      <c r="C565" s="57" t="s">
        <v>762</v>
      </c>
      <c r="L565" s="57" t="s">
        <v>126</v>
      </c>
      <c r="M565" s="64"/>
      <c r="N565" s="64"/>
      <c r="O565" s="55">
        <v>35</v>
      </c>
      <c r="P565" s="64">
        <v>7698121.9</v>
      </c>
      <c r="Q565" s="64">
        <v>604363.9</v>
      </c>
      <c r="R565" s="55">
        <v>35</v>
      </c>
      <c r="S565" s="57">
        <v>170.2</v>
      </c>
      <c r="T565" s="57">
        <f t="shared" si="1"/>
        <v>17.02</v>
      </c>
      <c r="AI565" s="64">
        <v>54</v>
      </c>
      <c r="AN565" s="57" t="s">
        <v>477</v>
      </c>
      <c r="AP565" s="57" t="s">
        <v>486</v>
      </c>
      <c r="AR565" s="57" t="s">
        <v>634</v>
      </c>
      <c r="AT565" s="66">
        <v>1963</v>
      </c>
      <c r="AZ565" s="57" t="s">
        <v>715</v>
      </c>
      <c r="BC565" s="57" t="s">
        <v>749</v>
      </c>
      <c r="BD565" s="57" t="s">
        <v>272</v>
      </c>
      <c r="BF565" s="57" t="s">
        <v>755</v>
      </c>
      <c r="BM565" s="66"/>
    </row>
    <row r="566" spans="1:65" s="57" customFormat="1" ht="11.25">
      <c r="A566" s="55">
        <v>549</v>
      </c>
      <c r="B566" s="57" t="s">
        <v>222</v>
      </c>
      <c r="C566" s="57" t="s">
        <v>760</v>
      </c>
      <c r="N566" s="64"/>
      <c r="O566" s="55">
        <v>35</v>
      </c>
      <c r="P566" s="75">
        <f>P565+(S565-W566/2)*COS(T566*PI()/200)</f>
        <v>7697985.53826412</v>
      </c>
      <c r="Q566" s="75">
        <f>Q565+(S565-W566/2)*SIN(T566*PI()/200)</f>
        <v>604465.7844741753</v>
      </c>
      <c r="R566" s="76">
        <v>35</v>
      </c>
      <c r="S566" s="75">
        <f>SQRT((P567-P565)^2+(Q567-Q565)^2)</f>
        <v>429.0407090243211</v>
      </c>
      <c r="T566" s="77">
        <f>IF(ATAN2((P567-P565),(Q567-Q565))&lt;0,ATAN2((P567-P565),(Q567-Q565))+2*PI(),ATAN2((P567-P565),(Q567-Q565)))*200/PI()</f>
        <v>159.14918519076232</v>
      </c>
      <c r="U566" s="75"/>
      <c r="V566" s="75"/>
      <c r="W566" s="75">
        <f>(S565+S567)-S566</f>
        <v>-0.040709024321074594</v>
      </c>
      <c r="AA566" s="64"/>
      <c r="AI566" s="64"/>
      <c r="AR566" s="57" t="s">
        <v>634</v>
      </c>
      <c r="AT566" s="66">
        <v>1963</v>
      </c>
      <c r="BM566" s="66" t="s">
        <v>225</v>
      </c>
    </row>
    <row r="567" spans="1:65" s="57" customFormat="1" ht="11.25">
      <c r="A567" s="55">
        <v>550</v>
      </c>
      <c r="B567" s="57" t="s">
        <v>154</v>
      </c>
      <c r="C567" s="57" t="s">
        <v>763</v>
      </c>
      <c r="L567" s="57" t="s">
        <v>126</v>
      </c>
      <c r="M567" s="64"/>
      <c r="N567" s="64"/>
      <c r="O567" s="55">
        <v>35</v>
      </c>
      <c r="P567" s="64">
        <v>7697778.2</v>
      </c>
      <c r="Q567" s="64">
        <v>604620.7</v>
      </c>
      <c r="R567" s="55">
        <v>35</v>
      </c>
      <c r="S567" s="57">
        <v>258.8</v>
      </c>
      <c r="T567" s="57">
        <f t="shared" si="1"/>
        <v>25.880000000000003</v>
      </c>
      <c r="AI567" s="64">
        <v>45.2</v>
      </c>
      <c r="AR567" s="57" t="s">
        <v>634</v>
      </c>
      <c r="AT567" s="66">
        <v>1963</v>
      </c>
      <c r="BM567" s="66"/>
    </row>
    <row r="568" spans="1:65" s="72" customFormat="1" ht="11.25">
      <c r="A568" s="55">
        <v>551</v>
      </c>
      <c r="B568" s="72" t="s">
        <v>154</v>
      </c>
      <c r="C568" s="72" t="s">
        <v>764</v>
      </c>
      <c r="L568" s="72" t="s">
        <v>126</v>
      </c>
      <c r="M568" s="73"/>
      <c r="N568" s="73"/>
      <c r="O568" s="55">
        <v>35</v>
      </c>
      <c r="P568" s="73">
        <v>7698559</v>
      </c>
      <c r="Q568" s="73">
        <v>604735.7</v>
      </c>
      <c r="R568" s="55">
        <v>35</v>
      </c>
      <c r="S568" s="72">
        <v>277.1</v>
      </c>
      <c r="T568" s="57">
        <f t="shared" si="1"/>
        <v>27.71</v>
      </c>
      <c r="X568" s="57"/>
      <c r="AI568" s="73">
        <v>47.6</v>
      </c>
      <c r="AR568" s="72" t="s">
        <v>634</v>
      </c>
      <c r="AT568" s="74">
        <v>1947</v>
      </c>
      <c r="AZ568" s="72" t="s">
        <v>765</v>
      </c>
      <c r="BC568" s="72" t="s">
        <v>749</v>
      </c>
      <c r="BD568" s="72" t="s">
        <v>272</v>
      </c>
      <c r="BM568" s="74"/>
    </row>
    <row r="569" spans="1:65" s="72" customFormat="1" ht="11.25">
      <c r="A569" s="55">
        <v>552</v>
      </c>
      <c r="B569" s="72" t="s">
        <v>222</v>
      </c>
      <c r="C569" s="72" t="s">
        <v>766</v>
      </c>
      <c r="N569" s="73"/>
      <c r="O569" s="55">
        <v>35</v>
      </c>
      <c r="P569" s="75">
        <f>P568+(S568-W569/2)*COS(T569*PI()/200)</f>
        <v>7698314.997331327</v>
      </c>
      <c r="Q569" s="75">
        <f>Q568+(S568-W569/2)*SIN(T569*PI()/200)</f>
        <v>604867.0067777258</v>
      </c>
      <c r="R569" s="76">
        <v>35</v>
      </c>
      <c r="S569" s="75">
        <f>SQRT((P570-P568)^2+(Q570-Q568)^2)</f>
        <v>457.07965388982296</v>
      </c>
      <c r="T569" s="77">
        <f>IF(ATAN2((P570-P568),(Q570-Q568))&lt;0,ATAN2((P570-P568),(Q570-Q568))+2*PI(),ATAN2((P570-P568),(Q570-Q568)))*200/PI()</f>
        <v>168.57075229056383</v>
      </c>
      <c r="U569" s="75"/>
      <c r="V569" s="75"/>
      <c r="W569" s="75">
        <f>(S568+S570)-S569</f>
        <v>0.020346110177058563</v>
      </c>
      <c r="X569" s="57">
        <v>495</v>
      </c>
      <c r="Y569" s="65">
        <f>SUM($X$18:X569)</f>
        <v>64423.100000000006</v>
      </c>
      <c r="Z569" s="57"/>
      <c r="AA569" s="64"/>
      <c r="AI569" s="73"/>
      <c r="AR569" s="72" t="s">
        <v>634</v>
      </c>
      <c r="AT569" s="74">
        <v>1947</v>
      </c>
      <c r="BM569" s="74" t="s">
        <v>225</v>
      </c>
    </row>
    <row r="570" spans="1:65" s="72" customFormat="1" ht="11.25">
      <c r="A570" s="55">
        <v>553</v>
      </c>
      <c r="B570" s="72" t="s">
        <v>154</v>
      </c>
      <c r="C570" s="72" t="s">
        <v>767</v>
      </c>
      <c r="L570" s="72" t="s">
        <v>126</v>
      </c>
      <c r="M570" s="73"/>
      <c r="N570" s="73"/>
      <c r="O570" s="55">
        <v>35</v>
      </c>
      <c r="P570" s="73">
        <v>7698156.5</v>
      </c>
      <c r="Q570" s="73">
        <v>604952.3</v>
      </c>
      <c r="R570" s="55">
        <v>35</v>
      </c>
      <c r="S570" s="72">
        <v>180</v>
      </c>
      <c r="T570" s="57">
        <f t="shared" si="1"/>
        <v>18</v>
      </c>
      <c r="X570" s="57"/>
      <c r="AI570" s="73">
        <v>47.7</v>
      </c>
      <c r="AR570" s="72" t="s">
        <v>634</v>
      </c>
      <c r="AT570" s="74">
        <v>1947</v>
      </c>
      <c r="BM570" s="74"/>
    </row>
    <row r="571" spans="1:65" s="57" customFormat="1" ht="11.25">
      <c r="A571" s="55">
        <v>554</v>
      </c>
      <c r="B571" s="57" t="s">
        <v>154</v>
      </c>
      <c r="C571" s="57" t="s">
        <v>768</v>
      </c>
      <c r="L571" s="57" t="s">
        <v>126</v>
      </c>
      <c r="M571" s="64"/>
      <c r="N571" s="64"/>
      <c r="O571" s="55">
        <v>35</v>
      </c>
      <c r="P571" s="64">
        <v>7698571.2</v>
      </c>
      <c r="Q571" s="64">
        <v>604659.5</v>
      </c>
      <c r="R571" s="55">
        <v>35</v>
      </c>
      <c r="S571" s="57">
        <v>330.1</v>
      </c>
      <c r="T571" s="57">
        <f t="shared" si="1"/>
        <v>33.010000000000005</v>
      </c>
      <c r="AI571" s="64">
        <v>53.3</v>
      </c>
      <c r="AN571" s="57" t="s">
        <v>477</v>
      </c>
      <c r="AP571" s="57" t="s">
        <v>478</v>
      </c>
      <c r="AR571" s="57" t="s">
        <v>634</v>
      </c>
      <c r="AT571" s="66">
        <v>1963</v>
      </c>
      <c r="AZ571" s="57" t="s">
        <v>765</v>
      </c>
      <c r="BC571" s="57" t="s">
        <v>749</v>
      </c>
      <c r="BD571" s="57" t="s">
        <v>272</v>
      </c>
      <c r="BM571" s="66"/>
    </row>
    <row r="572" spans="1:65" s="57" customFormat="1" ht="11.25">
      <c r="A572" s="55">
        <v>555</v>
      </c>
      <c r="B572" s="57" t="s">
        <v>222</v>
      </c>
      <c r="C572" s="57" t="s">
        <v>766</v>
      </c>
      <c r="N572" s="64"/>
      <c r="O572" s="55">
        <v>35</v>
      </c>
      <c r="P572" s="75">
        <f>P571+(S571-W572/2)*COS(T572*PI()/200)</f>
        <v>7698336.965233617</v>
      </c>
      <c r="Q572" s="75">
        <f>Q571+(S571-W572/2)*SIN(T572*PI()/200)</f>
        <v>604892.1036050566</v>
      </c>
      <c r="R572" s="76">
        <v>35</v>
      </c>
      <c r="S572" s="75">
        <f>SQRT((P573-P571)^2+(Q573-Q571)^2)</f>
        <v>708.3131863805294</v>
      </c>
      <c r="T572" s="77">
        <f>IF(ATAN2((P573-P571),(Q573-Q571))&lt;0,ATAN2((P573-P571),(Q573-Q571))+2*PI(),ATAN2((P573-P571),(Q573-Q571)))*200/PI()</f>
        <v>150.22243786924432</v>
      </c>
      <c r="U572" s="75"/>
      <c r="V572" s="75"/>
      <c r="W572" s="75">
        <f>(S571+S573)-S572</f>
        <v>-0.013186380529418784</v>
      </c>
      <c r="AA572" s="64"/>
      <c r="AI572" s="64"/>
      <c r="AR572" s="57" t="s">
        <v>634</v>
      </c>
      <c r="AT572" s="66">
        <v>1963</v>
      </c>
      <c r="BM572" s="66" t="s">
        <v>225</v>
      </c>
    </row>
    <row r="573" spans="1:65" s="57" customFormat="1" ht="11.25">
      <c r="A573" s="55">
        <v>556</v>
      </c>
      <c r="B573" s="57" t="s">
        <v>154</v>
      </c>
      <c r="C573" s="57" t="s">
        <v>769</v>
      </c>
      <c r="L573" s="57" t="s">
        <v>126</v>
      </c>
      <c r="M573" s="64"/>
      <c r="N573" s="64"/>
      <c r="O573" s="55">
        <v>35</v>
      </c>
      <c r="P573" s="64">
        <v>7698068.6</v>
      </c>
      <c r="Q573" s="64">
        <v>605158.6</v>
      </c>
      <c r="R573" s="55">
        <v>35</v>
      </c>
      <c r="S573" s="57">
        <v>378.2</v>
      </c>
      <c r="T573" s="57">
        <f t="shared" si="1"/>
        <v>37.82</v>
      </c>
      <c r="AI573" s="64">
        <v>47.7</v>
      </c>
      <c r="AR573" s="57" t="s">
        <v>634</v>
      </c>
      <c r="AT573" s="66">
        <v>1963</v>
      </c>
      <c r="BM573" s="66"/>
    </row>
    <row r="574" spans="1:65" s="72" customFormat="1" ht="11.25">
      <c r="A574" s="55">
        <v>557</v>
      </c>
      <c r="B574" s="72" t="s">
        <v>154</v>
      </c>
      <c r="C574" s="72" t="s">
        <v>770</v>
      </c>
      <c r="L574" s="72" t="s">
        <v>126</v>
      </c>
      <c r="M574" s="73"/>
      <c r="N574" s="73"/>
      <c r="O574" s="55">
        <v>35</v>
      </c>
      <c r="P574" s="73">
        <v>7698809.4</v>
      </c>
      <c r="Q574" s="73">
        <v>605080.4</v>
      </c>
      <c r="R574" s="55">
        <v>35</v>
      </c>
      <c r="S574" s="72">
        <v>193.6</v>
      </c>
      <c r="T574" s="57">
        <f t="shared" si="1"/>
        <v>19.36</v>
      </c>
      <c r="X574" s="57"/>
      <c r="AI574" s="73">
        <v>44.8</v>
      </c>
      <c r="AR574" s="72" t="s">
        <v>634</v>
      </c>
      <c r="AT574" s="74">
        <v>1947</v>
      </c>
      <c r="AZ574" s="72" t="s">
        <v>715</v>
      </c>
      <c r="BC574" s="72" t="s">
        <v>749</v>
      </c>
      <c r="BD574" s="72" t="s">
        <v>272</v>
      </c>
      <c r="BM574" s="74"/>
    </row>
    <row r="575" spans="1:65" s="72" customFormat="1" ht="11.25">
      <c r="A575" s="55">
        <v>558</v>
      </c>
      <c r="B575" s="72" t="s">
        <v>222</v>
      </c>
      <c r="C575" s="72" t="s">
        <v>771</v>
      </c>
      <c r="N575" s="73"/>
      <c r="O575" s="55">
        <v>35</v>
      </c>
      <c r="P575" s="75">
        <f>P574+(S574-W575/2)*COS(T575*PI()/200)</f>
        <v>7698669.582755249</v>
      </c>
      <c r="Q575" s="75">
        <f>Q574+(S574-W575/2)*SIN(T575*PI()/200)</f>
        <v>605214.307095517</v>
      </c>
      <c r="R575" s="76">
        <v>35</v>
      </c>
      <c r="S575" s="75">
        <f>SQRT((P576-P574)^2+(Q576-Q574)^2)</f>
        <v>458.5948974858899</v>
      </c>
      <c r="T575" s="77">
        <f>IF(ATAN2((P576-P574),(Q576-Q574))&lt;0,ATAN2((P576-P574),(Q576-Q574))+2*PI(),ATAN2((P576-P574),(Q576-Q574)))*200/PI()</f>
        <v>151.3743510452887</v>
      </c>
      <c r="U575" s="75"/>
      <c r="V575" s="75"/>
      <c r="W575" s="75">
        <f>(S574+S576)-S575</f>
        <v>0.005102514110149059</v>
      </c>
      <c r="X575" s="57">
        <v>610</v>
      </c>
      <c r="Y575" s="65">
        <f>SUM($X$18:X575)</f>
        <v>65033.100000000006</v>
      </c>
      <c r="Z575" s="57"/>
      <c r="AA575" s="64"/>
      <c r="AI575" s="73"/>
      <c r="AR575" s="72" t="s">
        <v>634</v>
      </c>
      <c r="AT575" s="74">
        <v>1947</v>
      </c>
      <c r="BM575" s="74" t="s">
        <v>225</v>
      </c>
    </row>
    <row r="576" spans="1:65" s="72" customFormat="1" ht="11.25">
      <c r="A576" s="55">
        <v>559</v>
      </c>
      <c r="B576" s="72" t="s">
        <v>154</v>
      </c>
      <c r="C576" s="72" t="s">
        <v>772</v>
      </c>
      <c r="L576" s="72" t="s">
        <v>126</v>
      </c>
      <c r="M576" s="73"/>
      <c r="N576" s="73"/>
      <c r="O576" s="55">
        <v>35</v>
      </c>
      <c r="P576" s="73">
        <v>7698478.2</v>
      </c>
      <c r="Q576" s="73">
        <v>605397.6</v>
      </c>
      <c r="R576" s="55">
        <v>35</v>
      </c>
      <c r="S576" s="72">
        <v>265</v>
      </c>
      <c r="T576" s="57">
        <f t="shared" si="1"/>
        <v>26.5</v>
      </c>
      <c r="X576" s="57"/>
      <c r="AI576" s="73">
        <v>44.3</v>
      </c>
      <c r="AR576" s="72" t="s">
        <v>634</v>
      </c>
      <c r="AT576" s="74">
        <v>1947</v>
      </c>
      <c r="BM576" s="74"/>
    </row>
    <row r="577" spans="1:65" s="57" customFormat="1" ht="11.25">
      <c r="A577" s="55">
        <v>560</v>
      </c>
      <c r="B577" s="57" t="s">
        <v>154</v>
      </c>
      <c r="C577" s="57" t="s">
        <v>773</v>
      </c>
      <c r="L577" s="57" t="s">
        <v>126</v>
      </c>
      <c r="M577" s="64"/>
      <c r="N577" s="64"/>
      <c r="O577" s="55">
        <v>35</v>
      </c>
      <c r="P577" s="64">
        <v>7698811.3</v>
      </c>
      <c r="Q577" s="64">
        <v>604993.3</v>
      </c>
      <c r="R577" s="55">
        <v>35</v>
      </c>
      <c r="S577" s="57">
        <v>249.4</v>
      </c>
      <c r="T577" s="57">
        <f t="shared" si="1"/>
        <v>24.94</v>
      </c>
      <c r="AI577" s="64">
        <v>51.8</v>
      </c>
      <c r="AN577" s="57" t="s">
        <v>477</v>
      </c>
      <c r="AP577" s="57" t="s">
        <v>478</v>
      </c>
      <c r="AR577" s="57" t="s">
        <v>634</v>
      </c>
      <c r="AT577" s="66">
        <v>1963</v>
      </c>
      <c r="AZ577" s="57" t="s">
        <v>715</v>
      </c>
      <c r="BC577" s="57" t="s">
        <v>749</v>
      </c>
      <c r="BD577" s="57" t="s">
        <v>272</v>
      </c>
      <c r="BM577" s="66"/>
    </row>
    <row r="578" spans="1:65" s="57" customFormat="1" ht="11.25">
      <c r="A578" s="55">
        <v>561</v>
      </c>
      <c r="B578" s="57" t="s">
        <v>222</v>
      </c>
      <c r="C578" s="57" t="s">
        <v>771</v>
      </c>
      <c r="N578" s="64"/>
      <c r="O578" s="55">
        <v>35</v>
      </c>
      <c r="P578" s="75">
        <f>P577+(S577-W578/2)*COS(T578*PI()/200)</f>
        <v>7698649.734088457</v>
      </c>
      <c r="Q578" s="75">
        <f>Q577+(S577-W578/2)*SIN(T578*PI()/200)</f>
        <v>605183.260841507</v>
      </c>
      <c r="R578" s="76">
        <v>35</v>
      </c>
      <c r="S578" s="75">
        <f>SQRT((P579-P577)^2+(Q579-Q577)^2)</f>
        <v>603.3531055688218</v>
      </c>
      <c r="T578" s="77">
        <f>IF(ATAN2((P579-P577),(Q579-Q577))&lt;0,ATAN2((P579-P577),(Q579-Q577))+2*PI(),ATAN2((P579-P577),(Q579-Q577)))*200/PI()</f>
        <v>144.8687798777246</v>
      </c>
      <c r="U578" s="75"/>
      <c r="V578" s="75"/>
      <c r="W578" s="75">
        <f>(S577+S579)-S578</f>
        <v>0.04689443117820247</v>
      </c>
      <c r="AA578" s="64"/>
      <c r="AI578" s="64"/>
      <c r="AR578" s="57" t="s">
        <v>634</v>
      </c>
      <c r="AT578" s="66">
        <v>1963</v>
      </c>
      <c r="BM578" s="66" t="s">
        <v>225</v>
      </c>
    </row>
    <row r="579" spans="1:65" s="57" customFormat="1" ht="11.25">
      <c r="A579" s="55">
        <v>562</v>
      </c>
      <c r="B579" s="57" t="s">
        <v>154</v>
      </c>
      <c r="C579" s="57" t="s">
        <v>774</v>
      </c>
      <c r="L579" s="57" t="s">
        <v>126</v>
      </c>
      <c r="M579" s="64"/>
      <c r="N579" s="64"/>
      <c r="O579" s="55">
        <v>35</v>
      </c>
      <c r="P579" s="64">
        <v>7698420.4</v>
      </c>
      <c r="Q579" s="64">
        <v>605452.9</v>
      </c>
      <c r="R579" s="55">
        <v>35</v>
      </c>
      <c r="S579" s="57">
        <v>354</v>
      </c>
      <c r="T579" s="57">
        <f t="shared" si="1"/>
        <v>35.4</v>
      </c>
      <c r="AI579" s="64">
        <v>44.3</v>
      </c>
      <c r="AR579" s="57" t="s">
        <v>634</v>
      </c>
      <c r="AT579" s="66">
        <v>1963</v>
      </c>
      <c r="BM579" s="66"/>
    </row>
    <row r="580" spans="1:65" s="72" customFormat="1" ht="11.25">
      <c r="A580" s="55">
        <v>563</v>
      </c>
      <c r="B580" s="72" t="s">
        <v>154</v>
      </c>
      <c r="C580" s="72" t="s">
        <v>775</v>
      </c>
      <c r="L580" s="72" t="s">
        <v>126</v>
      </c>
      <c r="M580" s="73"/>
      <c r="N580" s="73"/>
      <c r="O580" s="55">
        <v>35</v>
      </c>
      <c r="P580" s="73">
        <v>7699212.2</v>
      </c>
      <c r="Q580" s="73">
        <v>605548.1</v>
      </c>
      <c r="R580" s="55">
        <v>35</v>
      </c>
      <c r="S580" s="72">
        <v>129.1</v>
      </c>
      <c r="T580" s="57">
        <f t="shared" si="1"/>
        <v>12.91</v>
      </c>
      <c r="X580" s="57"/>
      <c r="AI580" s="73">
        <v>47.9</v>
      </c>
      <c r="AR580" s="72" t="s">
        <v>634</v>
      </c>
      <c r="AT580" s="74">
        <v>1947</v>
      </c>
      <c r="AZ580" s="72" t="s">
        <v>715</v>
      </c>
      <c r="BC580" s="72" t="s">
        <v>749</v>
      </c>
      <c r="BD580" s="72" t="s">
        <v>272</v>
      </c>
      <c r="BM580" s="74"/>
    </row>
    <row r="581" spans="1:65" s="72" customFormat="1" ht="11.25">
      <c r="A581" s="55">
        <v>564</v>
      </c>
      <c r="B581" s="72" t="s">
        <v>222</v>
      </c>
      <c r="C581" s="72" t="s">
        <v>776</v>
      </c>
      <c r="N581" s="73"/>
      <c r="O581" s="55">
        <v>35</v>
      </c>
      <c r="P581" s="75">
        <f>P580+(S580-W581/2)*COS(T581*PI()/200)</f>
        <v>7699112.816102458</v>
      </c>
      <c r="Q581" s="75">
        <f>Q580+(S580-W581/2)*SIN(T581*PI()/200)</f>
        <v>605630.5243568169</v>
      </c>
      <c r="R581" s="76">
        <v>35</v>
      </c>
      <c r="S581" s="75">
        <f>SQRT((P582-P580)^2+(Q582-Q580)^2)</f>
        <v>261.13193983123415</v>
      </c>
      <c r="T581" s="77">
        <f>IF(ATAN2((P582-P580),(Q582-Q580))&lt;0,ATAN2((P582-P580),(Q582-Q580))+2*PI(),ATAN2((P582-P580),(Q582-Q580)))*200/PI()</f>
        <v>155.92141700917063</v>
      </c>
      <c r="U581" s="75"/>
      <c r="V581" s="75"/>
      <c r="W581" s="75">
        <f>(S580+S582)-S581</f>
        <v>-0.03193983123412636</v>
      </c>
      <c r="X581" s="57">
        <v>390</v>
      </c>
      <c r="Y581" s="65">
        <f>SUM($X$18:X581)</f>
        <v>65423.100000000006</v>
      </c>
      <c r="Z581" s="57"/>
      <c r="AA581" s="64"/>
      <c r="AI581" s="73"/>
      <c r="AR581" s="72" t="s">
        <v>634</v>
      </c>
      <c r="AT581" s="74">
        <v>1947</v>
      </c>
      <c r="BM581" s="74" t="s">
        <v>225</v>
      </c>
    </row>
    <row r="582" spans="1:65" s="72" customFormat="1" ht="11.25">
      <c r="A582" s="55">
        <v>565</v>
      </c>
      <c r="B582" s="72" t="s">
        <v>154</v>
      </c>
      <c r="C582" s="72" t="s">
        <v>777</v>
      </c>
      <c r="L582" s="72" t="s">
        <v>126</v>
      </c>
      <c r="M582" s="73"/>
      <c r="N582" s="73"/>
      <c r="O582" s="55">
        <v>35</v>
      </c>
      <c r="P582" s="73">
        <v>7699011.2</v>
      </c>
      <c r="Q582" s="73">
        <v>605714.8</v>
      </c>
      <c r="R582" s="55">
        <v>35</v>
      </c>
      <c r="S582" s="72">
        <v>132</v>
      </c>
      <c r="T582" s="57">
        <f t="shared" si="1"/>
        <v>13.2</v>
      </c>
      <c r="X582" s="57"/>
      <c r="AI582" s="73">
        <v>52</v>
      </c>
      <c r="AR582" s="72" t="s">
        <v>634</v>
      </c>
      <c r="AT582" s="74">
        <v>1947</v>
      </c>
      <c r="BM582" s="74"/>
    </row>
    <row r="583" spans="1:65" s="57" customFormat="1" ht="11.25">
      <c r="A583" s="55">
        <v>566</v>
      </c>
      <c r="B583" s="57" t="s">
        <v>154</v>
      </c>
      <c r="C583" s="57" t="s">
        <v>778</v>
      </c>
      <c r="L583" s="57" t="s">
        <v>126</v>
      </c>
      <c r="M583" s="64"/>
      <c r="N583" s="64"/>
      <c r="O583" s="55">
        <v>35</v>
      </c>
      <c r="P583" s="64">
        <v>7699232.6</v>
      </c>
      <c r="Q583" s="64">
        <v>605510.2</v>
      </c>
      <c r="R583" s="55">
        <v>35</v>
      </c>
      <c r="S583" s="57">
        <v>173.2</v>
      </c>
      <c r="T583" s="57">
        <f t="shared" si="1"/>
        <v>17.32</v>
      </c>
      <c r="AI583" s="64">
        <v>57</v>
      </c>
      <c r="AN583" s="57" t="s">
        <v>477</v>
      </c>
      <c r="AP583" s="57" t="s">
        <v>478</v>
      </c>
      <c r="AR583" s="57" t="s">
        <v>634</v>
      </c>
      <c r="AT583" s="66">
        <v>1963</v>
      </c>
      <c r="AZ583" s="57" t="s">
        <v>715</v>
      </c>
      <c r="BC583" s="57" t="s">
        <v>749</v>
      </c>
      <c r="BD583" s="57" t="s">
        <v>272</v>
      </c>
      <c r="BM583" s="66"/>
    </row>
    <row r="584" spans="1:65" s="57" customFormat="1" ht="11.25">
      <c r="A584" s="55">
        <v>567</v>
      </c>
      <c r="B584" s="57" t="s">
        <v>222</v>
      </c>
      <c r="C584" s="57" t="s">
        <v>776</v>
      </c>
      <c r="N584" s="64"/>
      <c r="O584" s="55">
        <v>35</v>
      </c>
      <c r="P584" s="75">
        <f>P583+(S583-W584/2)*COS(T584*PI()/200)</f>
        <v>7699105.061156384</v>
      </c>
      <c r="Q584" s="75">
        <f>Q583+(S583-W584/2)*SIN(T584*PI()/200)</f>
        <v>605627.368507673</v>
      </c>
      <c r="R584" s="76">
        <v>35</v>
      </c>
      <c r="S584" s="75">
        <f>SQRT((P585-P583)^2+(Q585-Q583)^2)</f>
        <v>318.97907454840606</v>
      </c>
      <c r="T584" s="77">
        <f>IF(ATAN2((P585-P583),(Q585-Q583))&lt;0,ATAN2((P585-P583),(Q585-Q583))+2*PI(),ATAN2((P585-P583),(Q585-Q583)))*200/PI()</f>
        <v>152.69628717156039</v>
      </c>
      <c r="U584" s="75"/>
      <c r="V584" s="75"/>
      <c r="W584" s="75">
        <f>(S583+S585)-S584</f>
        <v>0.020925451593939215</v>
      </c>
      <c r="AA584" s="64"/>
      <c r="AI584" s="64"/>
      <c r="AR584" s="57" t="s">
        <v>634</v>
      </c>
      <c r="AT584" s="66">
        <v>1963</v>
      </c>
      <c r="BM584" s="66" t="s">
        <v>225</v>
      </c>
    </row>
    <row r="585" spans="1:65" s="57" customFormat="1" ht="11.25">
      <c r="A585" s="55">
        <v>568</v>
      </c>
      <c r="B585" s="57" t="s">
        <v>154</v>
      </c>
      <c r="C585" s="57" t="s">
        <v>779</v>
      </c>
      <c r="L585" s="57" t="s">
        <v>126</v>
      </c>
      <c r="M585" s="64"/>
      <c r="N585" s="64"/>
      <c r="O585" s="55">
        <v>35</v>
      </c>
      <c r="P585" s="64">
        <v>7698997.7</v>
      </c>
      <c r="Q585" s="64">
        <v>605726</v>
      </c>
      <c r="R585" s="55">
        <v>35</v>
      </c>
      <c r="S585" s="57">
        <v>145.8</v>
      </c>
      <c r="T585" s="57">
        <f t="shared" si="1"/>
        <v>14.580000000000002</v>
      </c>
      <c r="AI585" s="64">
        <v>52</v>
      </c>
      <c r="AR585" s="57" t="s">
        <v>634</v>
      </c>
      <c r="AT585" s="66">
        <v>1963</v>
      </c>
      <c r="BM585" s="66"/>
    </row>
    <row r="586" spans="1:65" s="72" customFormat="1" ht="11.25">
      <c r="A586" s="55">
        <v>569</v>
      </c>
      <c r="B586" s="72" t="s">
        <v>154</v>
      </c>
      <c r="C586" s="72" t="s">
        <v>780</v>
      </c>
      <c r="L586" s="72" t="s">
        <v>126</v>
      </c>
      <c r="M586" s="73"/>
      <c r="N586" s="73"/>
      <c r="O586" s="55">
        <v>35</v>
      </c>
      <c r="P586" s="73">
        <v>7699544.4</v>
      </c>
      <c r="Q586" s="73">
        <v>605810.6</v>
      </c>
      <c r="R586" s="55">
        <v>35</v>
      </c>
      <c r="S586" s="72">
        <v>153.7</v>
      </c>
      <c r="T586" s="57">
        <f t="shared" si="1"/>
        <v>15.37</v>
      </c>
      <c r="X586" s="57"/>
      <c r="AI586" s="73">
        <v>51.4</v>
      </c>
      <c r="AR586" s="72" t="s">
        <v>634</v>
      </c>
      <c r="AT586" s="74">
        <v>1947</v>
      </c>
      <c r="AZ586" s="72" t="s">
        <v>715</v>
      </c>
      <c r="BC586" s="72" t="s">
        <v>749</v>
      </c>
      <c r="BD586" s="72" t="s">
        <v>272</v>
      </c>
      <c r="BM586" s="74"/>
    </row>
    <row r="587" spans="1:65" s="72" customFormat="1" ht="11.25">
      <c r="A587" s="55">
        <v>570</v>
      </c>
      <c r="B587" s="72" t="s">
        <v>222</v>
      </c>
      <c r="C587" s="72" t="s">
        <v>781</v>
      </c>
      <c r="N587" s="73"/>
      <c r="O587" s="55">
        <v>35</v>
      </c>
      <c r="P587" s="75">
        <f>P586+(S586-W587/2)*COS(T587*PI()/200)</f>
        <v>7699407.35835116</v>
      </c>
      <c r="Q587" s="75">
        <f>Q586+(S586-W587/2)*SIN(T587*PI()/200)</f>
        <v>605880.2232331077</v>
      </c>
      <c r="R587" s="76">
        <v>35</v>
      </c>
      <c r="S587" s="75">
        <f>SQRT((P588-P586)^2+(Q588-Q586)^2)</f>
        <v>313.72679197049393</v>
      </c>
      <c r="T587" s="77">
        <f>IF(ATAN2((P588-P586),(Q588-Q586))&lt;0,ATAN2((P588-P586),(Q588-Q586))+2*PI(),ATAN2((P588-P586),(Q588-Q586)))*200/PI()</f>
        <v>170.07490160446304</v>
      </c>
      <c r="U587" s="75"/>
      <c r="V587" s="75"/>
      <c r="W587" s="75">
        <f>(S586+S588)-S587</f>
        <v>-0.026791970493945882</v>
      </c>
      <c r="X587" s="57">
        <v>280</v>
      </c>
      <c r="Y587" s="65">
        <f>SUM($X$18:X587)</f>
        <v>65703.1</v>
      </c>
      <c r="Z587" s="57"/>
      <c r="AA587" s="64"/>
      <c r="AI587" s="73"/>
      <c r="AR587" s="72" t="s">
        <v>634</v>
      </c>
      <c r="AT587" s="74">
        <v>1947</v>
      </c>
      <c r="BM587" s="74" t="s">
        <v>225</v>
      </c>
    </row>
    <row r="588" spans="1:65" s="72" customFormat="1" ht="11.25">
      <c r="A588" s="55">
        <v>571</v>
      </c>
      <c r="B588" s="72" t="s">
        <v>154</v>
      </c>
      <c r="C588" s="72" t="s">
        <v>782</v>
      </c>
      <c r="L588" s="72" t="s">
        <v>126</v>
      </c>
      <c r="M588" s="73"/>
      <c r="N588" s="73"/>
      <c r="O588" s="55">
        <v>35</v>
      </c>
      <c r="P588" s="73">
        <v>7699264.7</v>
      </c>
      <c r="Q588" s="73">
        <v>605952.7</v>
      </c>
      <c r="R588" s="55">
        <v>35</v>
      </c>
      <c r="S588" s="72">
        <v>160</v>
      </c>
      <c r="T588" s="57">
        <f t="shared" si="1"/>
        <v>16</v>
      </c>
      <c r="X588" s="57"/>
      <c r="AI588" s="73">
        <v>46.3</v>
      </c>
      <c r="AR588" s="72" t="s">
        <v>634</v>
      </c>
      <c r="AT588" s="74">
        <v>1947</v>
      </c>
      <c r="BM588" s="74"/>
    </row>
    <row r="589" spans="1:65" s="57" customFormat="1" ht="11.25">
      <c r="A589" s="55">
        <v>572</v>
      </c>
      <c r="B589" s="57" t="s">
        <v>154</v>
      </c>
      <c r="C589" s="57" t="s">
        <v>783</v>
      </c>
      <c r="L589" s="57" t="s">
        <v>126</v>
      </c>
      <c r="M589" s="64"/>
      <c r="N589" s="64"/>
      <c r="O589" s="55">
        <v>35</v>
      </c>
      <c r="P589" s="64">
        <v>7699552.7</v>
      </c>
      <c r="Q589" s="64">
        <v>605806.3</v>
      </c>
      <c r="R589" s="55">
        <v>35</v>
      </c>
      <c r="S589" s="57">
        <v>163</v>
      </c>
      <c r="T589" s="57">
        <f t="shared" si="1"/>
        <v>16.3</v>
      </c>
      <c r="AI589" s="64">
        <v>53.5</v>
      </c>
      <c r="AN589" s="57" t="s">
        <v>477</v>
      </c>
      <c r="AP589" s="57" t="s">
        <v>486</v>
      </c>
      <c r="AR589" s="57" t="s">
        <v>634</v>
      </c>
      <c r="AT589" s="66">
        <v>1963</v>
      </c>
      <c r="AZ589" s="57" t="s">
        <v>715</v>
      </c>
      <c r="BC589" s="57" t="s">
        <v>749</v>
      </c>
      <c r="BD589" s="57" t="s">
        <v>272</v>
      </c>
      <c r="BM589" s="66"/>
    </row>
    <row r="590" spans="1:65" s="57" customFormat="1" ht="11.25">
      <c r="A590" s="55">
        <v>573</v>
      </c>
      <c r="B590" s="57" t="s">
        <v>222</v>
      </c>
      <c r="C590" s="57" t="s">
        <v>781</v>
      </c>
      <c r="N590" s="64"/>
      <c r="O590" s="55">
        <v>35</v>
      </c>
      <c r="P590" s="75">
        <f>P589+(S589-W590/2)*COS(T590*PI()/200)</f>
        <v>7699407.375569824</v>
      </c>
      <c r="Q590" s="75">
        <f>Q589+(S589-W590/2)*SIN(T590*PI()/200)</f>
        <v>605880.1002104593</v>
      </c>
      <c r="R590" s="76">
        <v>35</v>
      </c>
      <c r="S590" s="75">
        <f>SQRT((P591-P589)^2+(Q591-Q589)^2)</f>
        <v>336.57951512281164</v>
      </c>
      <c r="T590" s="77">
        <f>IF(ATAN2((P591-P589),(Q591-Q589))&lt;0,ATAN2((P591-P589),(Q591-Q589))+2*PI(),ATAN2((P591-P589),(Q591-Q589)))*200/PI()</f>
        <v>170.0857114907941</v>
      </c>
      <c r="U590" s="75"/>
      <c r="V590" s="75"/>
      <c r="W590" s="75">
        <f>(S589+S591)-S590</f>
        <v>0.020484877188380324</v>
      </c>
      <c r="AA590" s="64"/>
      <c r="AI590" s="64"/>
      <c r="AR590" s="57" t="s">
        <v>634</v>
      </c>
      <c r="AT590" s="66">
        <v>1963</v>
      </c>
      <c r="BM590" s="66" t="s">
        <v>225</v>
      </c>
    </row>
    <row r="591" spans="1:65" s="57" customFormat="1" ht="11.25">
      <c r="A591" s="55">
        <v>574</v>
      </c>
      <c r="B591" s="57" t="s">
        <v>154</v>
      </c>
      <c r="C591" s="57" t="s">
        <v>784</v>
      </c>
      <c r="L591" s="57" t="s">
        <v>126</v>
      </c>
      <c r="M591" s="64"/>
      <c r="N591" s="64"/>
      <c r="O591" s="55">
        <v>35</v>
      </c>
      <c r="P591" s="64">
        <v>7699252.6</v>
      </c>
      <c r="Q591" s="64">
        <v>605958.7</v>
      </c>
      <c r="R591" s="55">
        <v>35</v>
      </c>
      <c r="S591" s="57">
        <v>173.6</v>
      </c>
      <c r="T591" s="57">
        <f t="shared" si="1"/>
        <v>17.36</v>
      </c>
      <c r="AI591" s="64">
        <v>46.3</v>
      </c>
      <c r="AR591" s="57" t="s">
        <v>634</v>
      </c>
      <c r="AT591" s="66">
        <v>1963</v>
      </c>
      <c r="BM591" s="66"/>
    </row>
    <row r="592" spans="1:65" s="72" customFormat="1" ht="11.25">
      <c r="A592" s="55">
        <v>575</v>
      </c>
      <c r="B592" s="72" t="s">
        <v>154</v>
      </c>
      <c r="C592" s="72" t="s">
        <v>785</v>
      </c>
      <c r="L592" s="72" t="s">
        <v>126</v>
      </c>
      <c r="M592" s="73"/>
      <c r="N592" s="73"/>
      <c r="O592" s="55">
        <v>35</v>
      </c>
      <c r="P592" s="73">
        <v>7699838.7</v>
      </c>
      <c r="Q592" s="73">
        <v>605863.9</v>
      </c>
      <c r="R592" s="55">
        <v>35</v>
      </c>
      <c r="S592" s="72">
        <v>288.9</v>
      </c>
      <c r="T592" s="57">
        <f t="shared" si="1"/>
        <v>28.889999999999997</v>
      </c>
      <c r="X592" s="57"/>
      <c r="AI592" s="73">
        <v>46.2</v>
      </c>
      <c r="AR592" s="72" t="s">
        <v>634</v>
      </c>
      <c r="AT592" s="74">
        <v>1947</v>
      </c>
      <c r="AZ592" s="72" t="s">
        <v>715</v>
      </c>
      <c r="BC592" s="72" t="s">
        <v>749</v>
      </c>
      <c r="BD592" s="72" t="s">
        <v>272</v>
      </c>
      <c r="BM592" s="74"/>
    </row>
    <row r="593" spans="1:65" s="72" customFormat="1" ht="11.25">
      <c r="A593" s="55">
        <v>576</v>
      </c>
      <c r="B593" s="72" t="s">
        <v>222</v>
      </c>
      <c r="C593" s="72" t="s">
        <v>786</v>
      </c>
      <c r="N593" s="73"/>
      <c r="O593" s="55">
        <v>35</v>
      </c>
      <c r="P593" s="75">
        <f>P592+(S592-W593/2)*COS(T593*PI()/200)</f>
        <v>7699622.845364622</v>
      </c>
      <c r="Q593" s="75">
        <f>Q592+(S592-W593/2)*SIN(T593*PI()/200)</f>
        <v>606055.9618933643</v>
      </c>
      <c r="R593" s="76">
        <v>35</v>
      </c>
      <c r="S593" s="75">
        <f>SQRT((P594-P592)^2+(Q594-Q592)^2)</f>
        <v>503.9615560734767</v>
      </c>
      <c r="T593" s="77">
        <f>IF(ATAN2((P594-P592),(Q594-Q592))&lt;0,ATAN2((P594-P592),(Q594-Q592))+2*PI(),ATAN2((P594-P592),(Q594-Q592)))*200/PI()</f>
        <v>153.70904016395906</v>
      </c>
      <c r="U593" s="75"/>
      <c r="V593" s="75"/>
      <c r="W593" s="75">
        <f>(S592+S594)-S593</f>
        <v>-0.06155607347670866</v>
      </c>
      <c r="X593" s="57">
        <v>525</v>
      </c>
      <c r="Y593" s="65">
        <f>SUM($X$18:X593)</f>
        <v>66228.1</v>
      </c>
      <c r="Z593" s="57"/>
      <c r="AA593" s="64"/>
      <c r="AI593" s="73"/>
      <c r="AR593" s="72" t="s">
        <v>634</v>
      </c>
      <c r="AT593" s="74">
        <v>1947</v>
      </c>
      <c r="BM593" s="74" t="s">
        <v>225</v>
      </c>
    </row>
    <row r="594" spans="1:65" s="72" customFormat="1" ht="11.25">
      <c r="A594" s="55">
        <v>577</v>
      </c>
      <c r="B594" s="72" t="s">
        <v>154</v>
      </c>
      <c r="C594" s="72" t="s">
        <v>787</v>
      </c>
      <c r="L594" s="72" t="s">
        <v>126</v>
      </c>
      <c r="M594" s="73"/>
      <c r="N594" s="73"/>
      <c r="O594" s="55">
        <v>35</v>
      </c>
      <c r="P594" s="73">
        <v>7699462.2</v>
      </c>
      <c r="Q594" s="73">
        <v>606198.9</v>
      </c>
      <c r="R594" s="55">
        <v>35</v>
      </c>
      <c r="S594" s="72">
        <v>215</v>
      </c>
      <c r="T594" s="57">
        <f aca="true" t="shared" si="2" ref="T594:T656">S594/10</f>
        <v>21.5</v>
      </c>
      <c r="X594" s="57"/>
      <c r="AI594" s="73">
        <v>46.3</v>
      </c>
      <c r="AR594" s="72" t="s">
        <v>634</v>
      </c>
      <c r="AT594" s="74">
        <v>1947</v>
      </c>
      <c r="BM594" s="74"/>
    </row>
    <row r="595" spans="1:65" s="57" customFormat="1" ht="11.25">
      <c r="A595" s="55">
        <v>578</v>
      </c>
      <c r="B595" s="57" t="s">
        <v>154</v>
      </c>
      <c r="C595" s="57" t="s">
        <v>788</v>
      </c>
      <c r="L595" s="57" t="s">
        <v>126</v>
      </c>
      <c r="M595" s="64"/>
      <c r="N595" s="64"/>
      <c r="O595" s="55">
        <v>35</v>
      </c>
      <c r="P595" s="64">
        <v>7699979.6</v>
      </c>
      <c r="Q595" s="64">
        <v>605738.6</v>
      </c>
      <c r="R595" s="55">
        <v>35</v>
      </c>
      <c r="S595" s="57">
        <v>478.6</v>
      </c>
      <c r="T595" s="57">
        <f t="shared" si="2"/>
        <v>47.86</v>
      </c>
      <c r="AI595" s="64">
        <v>54.4</v>
      </c>
      <c r="AN595" s="57" t="s">
        <v>477</v>
      </c>
      <c r="AP595" s="57" t="s">
        <v>486</v>
      </c>
      <c r="AR595" s="57" t="s">
        <v>634</v>
      </c>
      <c r="AT595" s="66">
        <v>1963</v>
      </c>
      <c r="AZ595" s="57" t="s">
        <v>715</v>
      </c>
      <c r="BC595" s="57" t="s">
        <v>749</v>
      </c>
      <c r="BD595" s="57" t="s">
        <v>272</v>
      </c>
      <c r="BM595" s="66"/>
    </row>
    <row r="596" spans="1:65" s="57" customFormat="1" ht="11.25">
      <c r="A596" s="55">
        <v>579</v>
      </c>
      <c r="B596" s="57" t="s">
        <v>222</v>
      </c>
      <c r="C596" s="57" t="s">
        <v>786</v>
      </c>
      <c r="N596" s="64"/>
      <c r="O596" s="55">
        <v>35</v>
      </c>
      <c r="P596" s="75">
        <f>P595+(S595-W596/2)*COS(T596*PI()/200)</f>
        <v>7699622.010422537</v>
      </c>
      <c r="Q596" s="75">
        <f>Q595+(S595-W596/2)*SIN(T596*PI()/200)</f>
        <v>606056.739782372</v>
      </c>
      <c r="R596" s="76">
        <v>35</v>
      </c>
      <c r="S596" s="75">
        <f>SQRT((P597-P595)^2+(Q597-Q595)^2)</f>
        <v>828.6527921871682</v>
      </c>
      <c r="T596" s="77">
        <f>IF(ATAN2((P597-P595),(Q597-Q595))&lt;0,ATAN2((P597-P595),(Q597-Q595))+2*PI(),ATAN2((P597-P595),(Q597-Q595)))*200/PI()</f>
        <v>153.71243966342396</v>
      </c>
      <c r="U596" s="75"/>
      <c r="V596" s="75"/>
      <c r="W596" s="75">
        <f>(S595+S597)-S596</f>
        <v>-0.05279218716816558</v>
      </c>
      <c r="AA596" s="64"/>
      <c r="AI596" s="64"/>
      <c r="AR596" s="57" t="s">
        <v>634</v>
      </c>
      <c r="AT596" s="66">
        <v>1963</v>
      </c>
      <c r="BM596" s="66" t="s">
        <v>225</v>
      </c>
    </row>
    <row r="597" spans="1:65" s="57" customFormat="1" ht="11.25">
      <c r="A597" s="55">
        <v>580</v>
      </c>
      <c r="B597" s="57" t="s">
        <v>154</v>
      </c>
      <c r="C597" s="57" t="s">
        <v>789</v>
      </c>
      <c r="L597" s="57" t="s">
        <v>126</v>
      </c>
      <c r="M597" s="64"/>
      <c r="N597" s="64"/>
      <c r="O597" s="55">
        <v>35</v>
      </c>
      <c r="P597" s="64">
        <v>7699360.5</v>
      </c>
      <c r="Q597" s="64">
        <v>606289.4</v>
      </c>
      <c r="R597" s="55">
        <v>35</v>
      </c>
      <c r="S597" s="57">
        <v>350</v>
      </c>
      <c r="T597" s="57">
        <f t="shared" si="2"/>
        <v>35</v>
      </c>
      <c r="AI597" s="64">
        <v>46.3</v>
      </c>
      <c r="AR597" s="57" t="s">
        <v>634</v>
      </c>
      <c r="AT597" s="66">
        <v>1963</v>
      </c>
      <c r="BM597" s="66"/>
    </row>
    <row r="598" spans="1:65" s="72" customFormat="1" ht="11.25">
      <c r="A598" s="55">
        <v>581</v>
      </c>
      <c r="B598" s="72" t="s">
        <v>154</v>
      </c>
      <c r="C598" s="72" t="s">
        <v>790</v>
      </c>
      <c r="L598" s="57" t="s">
        <v>126</v>
      </c>
      <c r="N598" s="73"/>
      <c r="O598" s="55">
        <v>35</v>
      </c>
      <c r="P598" s="73">
        <v>7700106.6</v>
      </c>
      <c r="Q598" s="73">
        <v>606083.8</v>
      </c>
      <c r="R598" s="55">
        <v>35</v>
      </c>
      <c r="S598" s="72">
        <v>65.1</v>
      </c>
      <c r="T598" s="57">
        <f t="shared" si="2"/>
        <v>6.51</v>
      </c>
      <c r="X598" s="57"/>
      <c r="AI598" s="73">
        <v>44.8</v>
      </c>
      <c r="AR598" s="57" t="s">
        <v>634</v>
      </c>
      <c r="AT598" s="74">
        <v>1947</v>
      </c>
      <c r="BM598" s="74"/>
    </row>
    <row r="599" spans="1:65" s="72" customFormat="1" ht="11.25">
      <c r="A599" s="55">
        <v>582</v>
      </c>
      <c r="B599" s="72" t="s">
        <v>222</v>
      </c>
      <c r="C599" s="72" t="s">
        <v>791</v>
      </c>
      <c r="N599" s="73"/>
      <c r="O599" s="55">
        <v>35</v>
      </c>
      <c r="P599" s="75">
        <f>P598+(S598-W599/2)*COS(T599*PI()/200)</f>
        <v>7700136.879712151</v>
      </c>
      <c r="Q599" s="75">
        <f>Q598+(S598-W599/2)*SIN(T599*PI()/200)</f>
        <v>606140.8242294841</v>
      </c>
      <c r="R599" s="76">
        <v>35</v>
      </c>
      <c r="S599" s="75">
        <f>SQRT((P600-P598)^2+(Q600-Q598)^2)</f>
        <v>210.02975979608223</v>
      </c>
      <c r="T599" s="77">
        <f>IF(ATAN2((P600-P598),(Q600-Q598))&lt;0,ATAN2((P600-P598),(Q600-Q598))+2*PI(),ATAN2((P600-P598),(Q600-Q598)))*200/PI()</f>
        <v>68.92424265227554</v>
      </c>
      <c r="U599" s="75"/>
      <c r="V599" s="75"/>
      <c r="W599" s="75">
        <f>(S598+S600)-S599</f>
        <v>1.0702402039177628</v>
      </c>
      <c r="X599" s="57">
        <v>450</v>
      </c>
      <c r="Y599" s="65">
        <f>SUM($X$18:X599)</f>
        <v>66678.1</v>
      </c>
      <c r="Z599" s="57"/>
      <c r="AA599" s="64"/>
      <c r="AG599" s="72" t="s">
        <v>792</v>
      </c>
      <c r="AI599" s="73"/>
      <c r="AR599" s="57" t="s">
        <v>634</v>
      </c>
      <c r="AT599" s="74">
        <v>1947</v>
      </c>
      <c r="BM599" s="66" t="s">
        <v>225</v>
      </c>
    </row>
    <row r="600" spans="1:65" s="72" customFormat="1" ht="11.25">
      <c r="A600" s="55">
        <v>583</v>
      </c>
      <c r="B600" s="72" t="s">
        <v>154</v>
      </c>
      <c r="C600" s="72" t="s">
        <v>793</v>
      </c>
      <c r="L600" s="57" t="s">
        <v>126</v>
      </c>
      <c r="N600" s="73"/>
      <c r="O600" s="55">
        <v>35</v>
      </c>
      <c r="P600" s="73">
        <v>7700205.1</v>
      </c>
      <c r="Q600" s="73">
        <v>606269.3</v>
      </c>
      <c r="R600" s="55">
        <v>35</v>
      </c>
      <c r="S600" s="72">
        <v>146</v>
      </c>
      <c r="T600" s="57">
        <f t="shared" si="2"/>
        <v>14.6</v>
      </c>
      <c r="X600" s="57"/>
      <c r="AI600" s="73">
        <v>46.9</v>
      </c>
      <c r="AR600" s="57" t="s">
        <v>634</v>
      </c>
      <c r="AT600" s="74">
        <v>1947</v>
      </c>
      <c r="BM600" s="74"/>
    </row>
    <row r="601" spans="1:65" s="57" customFormat="1" ht="11.25">
      <c r="A601" s="55">
        <v>584</v>
      </c>
      <c r="B601" s="57" t="s">
        <v>154</v>
      </c>
      <c r="C601" s="57" t="s">
        <v>794</v>
      </c>
      <c r="L601" s="57" t="s">
        <v>126</v>
      </c>
      <c r="M601" s="64"/>
      <c r="N601" s="64"/>
      <c r="O601" s="55">
        <v>35</v>
      </c>
      <c r="P601" s="64">
        <v>7700140.5</v>
      </c>
      <c r="Q601" s="64">
        <v>605956.1</v>
      </c>
      <c r="R601" s="55">
        <v>35</v>
      </c>
      <c r="S601" s="57">
        <v>153.4</v>
      </c>
      <c r="T601" s="57">
        <f t="shared" si="2"/>
        <v>15.34</v>
      </c>
      <c r="AI601" s="64">
        <v>56.1</v>
      </c>
      <c r="AN601" s="57" t="s">
        <v>477</v>
      </c>
      <c r="AP601" s="57" t="s">
        <v>478</v>
      </c>
      <c r="AR601" s="57" t="s">
        <v>634</v>
      </c>
      <c r="AT601" s="66">
        <v>1963</v>
      </c>
      <c r="AZ601" s="57" t="s">
        <v>715</v>
      </c>
      <c r="BC601" s="57" t="s">
        <v>749</v>
      </c>
      <c r="BD601" s="57" t="s">
        <v>272</v>
      </c>
      <c r="BF601" s="57" t="s">
        <v>795</v>
      </c>
      <c r="BM601" s="66"/>
    </row>
    <row r="602" spans="1:65" s="57" customFormat="1" ht="11.25">
      <c r="A602" s="55">
        <v>585</v>
      </c>
      <c r="B602" s="57" t="s">
        <v>222</v>
      </c>
      <c r="C602" s="57" t="s">
        <v>796</v>
      </c>
      <c r="N602" s="64"/>
      <c r="O602" s="55">
        <v>35</v>
      </c>
      <c r="P602" s="75">
        <f>P601+(S601-W602/2)*COS(T602*PI()/200)</f>
        <v>7700179.136877656</v>
      </c>
      <c r="Q602" s="75">
        <f>Q601+(S601-W602/2)*SIN(T602*PI()/200)</f>
        <v>606104.5635851051</v>
      </c>
      <c r="R602" s="76">
        <v>35</v>
      </c>
      <c r="S602" s="75">
        <f>SQRT((P603-P601)^2+(Q603-Q601)^2)</f>
        <v>388.3174989618657</v>
      </c>
      <c r="T602" s="77">
        <f>IF(ATAN2((P603-P601),(Q603-Q601))&lt;0,ATAN2((P603-P601),(Q603-Q601))+2*PI(),ATAN2((P603-P601),(Q603-Q601)))*200/PI()</f>
        <v>83.79182900628918</v>
      </c>
      <c r="U602" s="75"/>
      <c r="V602" s="75"/>
      <c r="W602" s="75">
        <f>(S601+S603)-S602</f>
        <v>-0.01749896186566957</v>
      </c>
      <c r="AA602" s="64"/>
      <c r="AI602" s="64"/>
      <c r="AR602" s="57" t="s">
        <v>634</v>
      </c>
      <c r="AT602" s="66">
        <v>1963</v>
      </c>
      <c r="BM602" s="66" t="s">
        <v>225</v>
      </c>
    </row>
    <row r="603" spans="1:65" s="57" customFormat="1" ht="11.25">
      <c r="A603" s="55">
        <v>586</v>
      </c>
      <c r="B603" s="57" t="s">
        <v>154</v>
      </c>
      <c r="C603" s="57" t="s">
        <v>797</v>
      </c>
      <c r="L603" s="57" t="s">
        <v>126</v>
      </c>
      <c r="M603" s="64"/>
      <c r="N603" s="64"/>
      <c r="O603" s="55">
        <v>35</v>
      </c>
      <c r="P603" s="64">
        <v>7700238.3</v>
      </c>
      <c r="Q603" s="64">
        <v>606331.9</v>
      </c>
      <c r="R603" s="55">
        <v>35</v>
      </c>
      <c r="S603" s="57">
        <v>234.9</v>
      </c>
      <c r="T603" s="57">
        <f t="shared" si="2"/>
        <v>23.490000000000002</v>
      </c>
      <c r="AI603" s="64">
        <v>56.1</v>
      </c>
      <c r="AR603" s="57" t="s">
        <v>634</v>
      </c>
      <c r="AT603" s="66">
        <v>1963</v>
      </c>
      <c r="BF603" s="57" t="s">
        <v>795</v>
      </c>
      <c r="BM603" s="66"/>
    </row>
    <row r="604" spans="1:65" s="57" customFormat="1" ht="11.25">
      <c r="A604" s="55">
        <v>587</v>
      </c>
      <c r="B604" s="57" t="s">
        <v>227</v>
      </c>
      <c r="C604" s="57" t="s">
        <v>798</v>
      </c>
      <c r="L604" s="57" t="s">
        <v>126</v>
      </c>
      <c r="M604" s="64"/>
      <c r="N604" s="64"/>
      <c r="O604" s="55">
        <v>35</v>
      </c>
      <c r="P604" s="64">
        <v>7700500.3</v>
      </c>
      <c r="Q604" s="64">
        <v>606121.8</v>
      </c>
      <c r="R604" s="55">
        <v>35</v>
      </c>
      <c r="S604" s="57">
        <v>0</v>
      </c>
      <c r="T604" s="57">
        <f t="shared" si="2"/>
        <v>0</v>
      </c>
      <c r="AI604" s="64">
        <v>52</v>
      </c>
      <c r="AR604" s="57" t="s">
        <v>634</v>
      </c>
      <c r="AT604" s="66">
        <v>1984</v>
      </c>
      <c r="BF604" s="57" t="s">
        <v>799</v>
      </c>
      <c r="BM604" s="66"/>
    </row>
    <row r="605" spans="1:65" s="72" customFormat="1" ht="11.25">
      <c r="A605" s="55">
        <v>588</v>
      </c>
      <c r="B605" s="72" t="s">
        <v>154</v>
      </c>
      <c r="C605" s="72" t="s">
        <v>800</v>
      </c>
      <c r="L605" s="72" t="s">
        <v>126</v>
      </c>
      <c r="N605" s="73"/>
      <c r="O605" s="55">
        <v>35</v>
      </c>
      <c r="P605" s="73">
        <v>7700573</v>
      </c>
      <c r="Q605" s="73">
        <v>606054.2</v>
      </c>
      <c r="R605" s="55">
        <v>35</v>
      </c>
      <c r="S605" s="72">
        <v>91.8</v>
      </c>
      <c r="T605" s="57">
        <f t="shared" si="2"/>
        <v>9.18</v>
      </c>
      <c r="X605" s="57"/>
      <c r="AI605" s="73">
        <v>44</v>
      </c>
      <c r="AR605" s="72" t="s">
        <v>634</v>
      </c>
      <c r="AT605" s="74">
        <v>1947</v>
      </c>
      <c r="BM605" s="74"/>
    </row>
    <row r="606" spans="1:65" s="72" customFormat="1" ht="11.25">
      <c r="A606" s="55">
        <v>589</v>
      </c>
      <c r="B606" s="72" t="s">
        <v>222</v>
      </c>
      <c r="C606" s="72" t="s">
        <v>801</v>
      </c>
      <c r="N606" s="73"/>
      <c r="O606" s="55">
        <v>35</v>
      </c>
      <c r="P606" s="75">
        <f>P605+(S605-W606/2)*COS(T606*PI()/200)</f>
        <v>7700569.514414027</v>
      </c>
      <c r="Q606" s="75">
        <f>Q605+(S605-W606/2)*SIN(T606*PI()/200)</f>
        <v>606145.9569190342</v>
      </c>
      <c r="R606" s="76">
        <v>35</v>
      </c>
      <c r="S606" s="75">
        <f>SQRT((P607-P605)^2+(Q607-Q605)^2)</f>
        <v>202.84619789394915</v>
      </c>
      <c r="T606" s="77">
        <f>IF(ATAN2((P607-P605),(Q607-Q605))&lt;0,ATAN2((P607-P605),(Q607-Q605))+2*PI(),ATAN2((P607-P605),(Q607-Q605)))*200/PI()</f>
        <v>102.41717631806152</v>
      </c>
      <c r="U606" s="75"/>
      <c r="V606" s="75"/>
      <c r="W606" s="75">
        <f>(S605+S607)-S606</f>
        <v>-0.046197893949141644</v>
      </c>
      <c r="X606" s="57">
        <v>225</v>
      </c>
      <c r="Y606" s="65">
        <f>SUM($X$18:X606)</f>
        <v>66903.1</v>
      </c>
      <c r="Z606" s="57"/>
      <c r="AA606" s="64"/>
      <c r="AI606" s="73"/>
      <c r="AR606" s="72" t="s">
        <v>634</v>
      </c>
      <c r="AT606" s="74">
        <v>1947</v>
      </c>
      <c r="BM606" s="74" t="s">
        <v>225</v>
      </c>
    </row>
    <row r="607" spans="1:65" s="72" customFormat="1" ht="11.25">
      <c r="A607" s="55">
        <v>590</v>
      </c>
      <c r="B607" s="72" t="s">
        <v>154</v>
      </c>
      <c r="C607" s="72" t="s">
        <v>802</v>
      </c>
      <c r="L607" s="72" t="s">
        <v>126</v>
      </c>
      <c r="N607" s="73"/>
      <c r="O607" s="55">
        <v>35</v>
      </c>
      <c r="P607" s="73">
        <v>7700565.3</v>
      </c>
      <c r="Q607" s="73">
        <v>606256.9</v>
      </c>
      <c r="R607" s="55">
        <v>35</v>
      </c>
      <c r="S607" s="72">
        <v>111</v>
      </c>
      <c r="T607" s="57">
        <f t="shared" si="2"/>
        <v>11.1</v>
      </c>
      <c r="X607" s="57"/>
      <c r="AI607" s="73">
        <v>40.7</v>
      </c>
      <c r="AR607" s="72" t="s">
        <v>634</v>
      </c>
      <c r="AT607" s="74">
        <v>1947</v>
      </c>
      <c r="BM607" s="74"/>
    </row>
    <row r="608" spans="1:65" s="72" customFormat="1" ht="11.25">
      <c r="A608" s="55">
        <v>591</v>
      </c>
      <c r="B608" s="72" t="s">
        <v>154</v>
      </c>
      <c r="C608" s="72" t="s">
        <v>800</v>
      </c>
      <c r="L608" s="57" t="s">
        <v>126</v>
      </c>
      <c r="N608" s="73"/>
      <c r="O608" s="55">
        <v>35</v>
      </c>
      <c r="P608" s="73">
        <v>7700573</v>
      </c>
      <c r="Q608" s="73">
        <v>606054.2</v>
      </c>
      <c r="R608" s="55">
        <v>35</v>
      </c>
      <c r="S608" s="72">
        <v>89.5</v>
      </c>
      <c r="T608" s="57">
        <f t="shared" si="2"/>
        <v>8.95</v>
      </c>
      <c r="X608" s="57"/>
      <c r="AI608" s="73">
        <v>44</v>
      </c>
      <c r="AR608" s="57" t="s">
        <v>634</v>
      </c>
      <c r="AT608" s="74">
        <v>1947</v>
      </c>
      <c r="BM608" s="74"/>
    </row>
    <row r="609" spans="1:65" s="57" customFormat="1" ht="11.25">
      <c r="A609" s="55">
        <v>592</v>
      </c>
      <c r="B609" s="57" t="s">
        <v>222</v>
      </c>
      <c r="C609" s="57" t="s">
        <v>801</v>
      </c>
      <c r="N609" s="64"/>
      <c r="O609" s="55">
        <v>35</v>
      </c>
      <c r="P609" s="75">
        <f>P608+(S608-W609/2)*COS(T609*PI()/200)</f>
        <v>7700565.625905216</v>
      </c>
      <c r="Q609" s="75">
        <f>Q608+(S608-W609/2)*SIN(T609*PI()/200)</f>
        <v>606143.3877358637</v>
      </c>
      <c r="R609" s="76">
        <v>35</v>
      </c>
      <c r="S609" s="75">
        <f>SQRT((P610-P608)^2+(Q610-Q608)^2)</f>
        <v>230.5841278146035</v>
      </c>
      <c r="T609" s="77">
        <f>IF(ATAN2((P610-P608),(Q610-Q608))&lt;0,ATAN2((P610-P608),(Q610-Q608))+2*PI(),ATAN2((P610-P608),(Q610-Q608)))*200/PI()</f>
        <v>105.25166475777395</v>
      </c>
      <c r="U609" s="75"/>
      <c r="V609" s="75"/>
      <c r="W609" s="75">
        <f>(S608+S610)-S609</f>
        <v>0.015872185396489158</v>
      </c>
      <c r="AA609" s="64"/>
      <c r="AI609" s="64"/>
      <c r="AR609" s="57" t="s">
        <v>634</v>
      </c>
      <c r="AT609" s="66">
        <v>1963</v>
      </c>
      <c r="BM609" s="66" t="s">
        <v>225</v>
      </c>
    </row>
    <row r="610" spans="1:65" s="72" customFormat="1" ht="11.25">
      <c r="A610" s="55">
        <v>593</v>
      </c>
      <c r="B610" s="72" t="s">
        <v>154</v>
      </c>
      <c r="C610" s="72" t="s">
        <v>802</v>
      </c>
      <c r="L610" s="57" t="s">
        <v>126</v>
      </c>
      <c r="N610" s="73"/>
      <c r="O610" s="55">
        <v>35</v>
      </c>
      <c r="P610" s="73">
        <v>7700554</v>
      </c>
      <c r="Q610" s="73">
        <v>606284</v>
      </c>
      <c r="R610" s="55">
        <v>35</v>
      </c>
      <c r="S610" s="72">
        <v>141.1</v>
      </c>
      <c r="T610" s="57">
        <f t="shared" si="2"/>
        <v>14.11</v>
      </c>
      <c r="X610" s="57"/>
      <c r="AI610" s="73">
        <v>40.7</v>
      </c>
      <c r="AR610" s="57" t="s">
        <v>634</v>
      </c>
      <c r="AT610" s="74">
        <v>1963</v>
      </c>
      <c r="BM610" s="74"/>
    </row>
    <row r="611" spans="1:65" s="57" customFormat="1" ht="11.25">
      <c r="A611" s="55">
        <v>594</v>
      </c>
      <c r="B611" s="57" t="s">
        <v>154</v>
      </c>
      <c r="C611" s="57" t="s">
        <v>803</v>
      </c>
      <c r="L611" s="57" t="s">
        <v>126</v>
      </c>
      <c r="M611" s="64"/>
      <c r="N611" s="64"/>
      <c r="O611" s="55">
        <v>35</v>
      </c>
      <c r="P611" s="64">
        <v>7700574.2</v>
      </c>
      <c r="Q611" s="64">
        <v>606045.8</v>
      </c>
      <c r="R611" s="55">
        <v>35</v>
      </c>
      <c r="S611" s="57">
        <v>88.5</v>
      </c>
      <c r="T611" s="57">
        <f t="shared" si="2"/>
        <v>8.85</v>
      </c>
      <c r="AI611" s="64">
        <v>45.9</v>
      </c>
      <c r="AR611" s="57" t="s">
        <v>634</v>
      </c>
      <c r="AT611" s="66">
        <v>1984</v>
      </c>
      <c r="AZ611" s="57" t="s">
        <v>804</v>
      </c>
      <c r="BC611" s="57" t="s">
        <v>805</v>
      </c>
      <c r="BD611" s="57" t="s">
        <v>272</v>
      </c>
      <c r="BF611" s="57" t="s">
        <v>806</v>
      </c>
      <c r="BM611" s="66"/>
    </row>
    <row r="612" spans="1:65" s="57" customFormat="1" ht="11.25">
      <c r="A612" s="55">
        <v>595</v>
      </c>
      <c r="B612" s="57" t="s">
        <v>222</v>
      </c>
      <c r="C612" s="57" t="s">
        <v>801</v>
      </c>
      <c r="N612" s="64"/>
      <c r="O612" s="55">
        <v>35</v>
      </c>
      <c r="P612" s="75">
        <f>P611+(S611-W612/2)*COS(T612*PI()/200)</f>
        <v>7700566.985366632</v>
      </c>
      <c r="Q612" s="75">
        <f>Q611+(S611-W612/2)*SIN(T612*PI()/200)</f>
        <v>606134.0035176828</v>
      </c>
      <c r="R612" s="76">
        <v>35</v>
      </c>
      <c r="S612" s="75">
        <f>SQRT((P613-P611)^2+(Q613-Q611)^2)</f>
        <v>239.19617471848414</v>
      </c>
      <c r="T612" s="77">
        <f>IF(ATAN2((P613-P611),(Q613-Q611))&lt;0,ATAN2((P613-P611),(Q613-Q611))+2*PI(),ATAN2((P613-P611),(Q613-Q611)))*200/PI()</f>
        <v>105.19568406379308</v>
      </c>
      <c r="U612" s="75"/>
      <c r="V612" s="75"/>
      <c r="W612" s="75">
        <f>(S611+S613)-S612</f>
        <v>0.003825281515844381</v>
      </c>
      <c r="AA612" s="64"/>
      <c r="AI612" s="64"/>
      <c r="AR612" s="57" t="s">
        <v>634</v>
      </c>
      <c r="AT612" s="66">
        <v>1984</v>
      </c>
      <c r="BM612" s="66" t="s">
        <v>225</v>
      </c>
    </row>
    <row r="613" spans="1:65" s="57" customFormat="1" ht="11.25">
      <c r="A613" s="55">
        <v>596</v>
      </c>
      <c r="B613" s="57" t="s">
        <v>154</v>
      </c>
      <c r="C613" s="57" t="s">
        <v>807</v>
      </c>
      <c r="L613" s="57" t="s">
        <v>126</v>
      </c>
      <c r="M613" s="64"/>
      <c r="N613" s="64"/>
      <c r="O613" s="55">
        <v>35</v>
      </c>
      <c r="P613" s="64">
        <v>7700554.7</v>
      </c>
      <c r="Q613" s="64">
        <v>606284.2</v>
      </c>
      <c r="R613" s="55">
        <v>35</v>
      </c>
      <c r="S613" s="57">
        <v>150.7</v>
      </c>
      <c r="T613" s="57">
        <f t="shared" si="2"/>
        <v>15.069999999999999</v>
      </c>
      <c r="AI613" s="64">
        <v>41.4</v>
      </c>
      <c r="AR613" s="57" t="s">
        <v>634</v>
      </c>
      <c r="AT613" s="66">
        <v>1984</v>
      </c>
      <c r="BF613" s="57" t="s">
        <v>806</v>
      </c>
      <c r="BM613" s="66"/>
    </row>
    <row r="614" spans="1:65" s="57" customFormat="1" ht="11.25">
      <c r="A614" s="55">
        <v>597</v>
      </c>
      <c r="B614" s="57" t="s">
        <v>227</v>
      </c>
      <c r="C614" s="57" t="s">
        <v>808</v>
      </c>
      <c r="L614" s="57" t="s">
        <v>126</v>
      </c>
      <c r="M614" s="64"/>
      <c r="N614" s="64"/>
      <c r="O614" s="55">
        <v>35</v>
      </c>
      <c r="P614" s="64">
        <v>7700567</v>
      </c>
      <c r="Q614" s="64">
        <v>606134</v>
      </c>
      <c r="R614" s="55">
        <v>35</v>
      </c>
      <c r="S614" s="57">
        <v>0</v>
      </c>
      <c r="T614" s="57">
        <f t="shared" si="2"/>
        <v>0</v>
      </c>
      <c r="AI614" s="64"/>
      <c r="AR614" s="57" t="s">
        <v>634</v>
      </c>
      <c r="AT614" s="66">
        <v>1984</v>
      </c>
      <c r="AZ614" s="57" t="s">
        <v>804</v>
      </c>
      <c r="BC614" s="57" t="s">
        <v>805</v>
      </c>
      <c r="BD614" s="57" t="s">
        <v>272</v>
      </c>
      <c r="BF614" s="57" t="s">
        <v>809</v>
      </c>
      <c r="BM614" s="66"/>
    </row>
    <row r="615" spans="1:65" s="72" customFormat="1" ht="11.25">
      <c r="A615" s="55">
        <v>598</v>
      </c>
      <c r="B615" s="72" t="s">
        <v>154</v>
      </c>
      <c r="C615" s="72" t="s">
        <v>810</v>
      </c>
      <c r="L615" s="57" t="s">
        <v>126</v>
      </c>
      <c r="N615" s="73"/>
      <c r="O615" s="55">
        <v>35</v>
      </c>
      <c r="P615" s="73">
        <v>7700792.2</v>
      </c>
      <c r="Q615" s="73">
        <v>606190.7</v>
      </c>
      <c r="R615" s="55">
        <v>35</v>
      </c>
      <c r="S615" s="72">
        <v>45.1</v>
      </c>
      <c r="T615" s="57">
        <f t="shared" si="2"/>
        <v>4.51</v>
      </c>
      <c r="X615" s="57"/>
      <c r="AI615" s="73">
        <v>39.8</v>
      </c>
      <c r="AR615" s="57" t="s">
        <v>634</v>
      </c>
      <c r="AT615" s="74">
        <v>1947</v>
      </c>
      <c r="AZ615" s="72" t="s">
        <v>811</v>
      </c>
      <c r="BM615" s="74"/>
    </row>
    <row r="616" spans="1:65" s="57" customFormat="1" ht="11.25">
      <c r="A616" s="55">
        <v>599</v>
      </c>
      <c r="B616" s="57" t="s">
        <v>222</v>
      </c>
      <c r="C616" s="57" t="s">
        <v>812</v>
      </c>
      <c r="N616" s="64"/>
      <c r="O616" s="55">
        <v>35</v>
      </c>
      <c r="P616" s="75">
        <f>P615+(S615-W616/2)*COS(T616*PI()/200)</f>
        <v>7700781.769482232</v>
      </c>
      <c r="Q616" s="75">
        <f>Q615+(S615-W616/2)*SIN(T616*PI()/200)</f>
        <v>606234.6257015902</v>
      </c>
      <c r="R616" s="76">
        <v>35</v>
      </c>
      <c r="S616" s="75">
        <f>SQRT((P617-P615)^2+(Q617-Q615)^2)</f>
        <v>92.19425144771552</v>
      </c>
      <c r="T616" s="77">
        <f>IF(ATAN2((P617-P615),(Q617-Q615))&lt;0,ATAN2((P617-P615),(Q617-Q615))+2*PI(),ATAN2((P617-P615),(Q617-Q615)))*200/PI()</f>
        <v>114.84216779005331</v>
      </c>
      <c r="U616" s="75"/>
      <c r="V616" s="75"/>
      <c r="W616" s="75">
        <f>(S615+S617)-S616</f>
        <v>-0.09425144771552141</v>
      </c>
      <c r="X616" s="57">
        <v>305</v>
      </c>
      <c r="Y616" s="65">
        <f>SUM($X$18:X616)</f>
        <v>67208.1</v>
      </c>
      <c r="AA616" s="64"/>
      <c r="AI616" s="64"/>
      <c r="AR616" s="57" t="s">
        <v>634</v>
      </c>
      <c r="AT616" s="74">
        <v>1947</v>
      </c>
      <c r="BM616" s="66" t="s">
        <v>225</v>
      </c>
    </row>
    <row r="617" spans="1:65" s="72" customFormat="1" ht="11.25">
      <c r="A617" s="55">
        <v>600</v>
      </c>
      <c r="B617" s="72" t="s">
        <v>154</v>
      </c>
      <c r="C617" s="72" t="s">
        <v>813</v>
      </c>
      <c r="L617" s="57" t="s">
        <v>126</v>
      </c>
      <c r="N617" s="73"/>
      <c r="O617" s="55">
        <v>35</v>
      </c>
      <c r="P617" s="73">
        <v>7700770.9</v>
      </c>
      <c r="Q617" s="73">
        <v>606280.4</v>
      </c>
      <c r="R617" s="55">
        <v>35</v>
      </c>
      <c r="S617" s="72">
        <v>47</v>
      </c>
      <c r="T617" s="57">
        <f t="shared" si="2"/>
        <v>4.7</v>
      </c>
      <c r="X617" s="57"/>
      <c r="AI617" s="73">
        <v>39.1</v>
      </c>
      <c r="AR617" s="57" t="s">
        <v>634</v>
      </c>
      <c r="AT617" s="74">
        <v>1947</v>
      </c>
      <c r="AZ617" s="72" t="s">
        <v>814</v>
      </c>
      <c r="BM617" s="74"/>
    </row>
    <row r="618" spans="1:65" s="57" customFormat="1" ht="11.25">
      <c r="A618" s="55">
        <v>601</v>
      </c>
      <c r="B618" s="57" t="s">
        <v>154</v>
      </c>
      <c r="C618" s="57" t="s">
        <v>815</v>
      </c>
      <c r="L618" s="57" t="s">
        <v>126</v>
      </c>
      <c r="M618" s="64"/>
      <c r="N618" s="64"/>
      <c r="O618" s="55">
        <v>35</v>
      </c>
      <c r="P618" s="64">
        <v>7700793.3</v>
      </c>
      <c r="Q618" s="64">
        <v>606191.4</v>
      </c>
      <c r="R618" s="55">
        <v>35</v>
      </c>
      <c r="S618" s="57">
        <v>44.6</v>
      </c>
      <c r="T618" s="57">
        <f t="shared" si="2"/>
        <v>4.46</v>
      </c>
      <c r="AI618" s="64">
        <v>39</v>
      </c>
      <c r="AR618" s="57" t="s">
        <v>634</v>
      </c>
      <c r="AT618" s="66">
        <v>1984</v>
      </c>
      <c r="AZ618" s="57" t="s">
        <v>804</v>
      </c>
      <c r="BC618" s="57" t="s">
        <v>805</v>
      </c>
      <c r="BD618" s="57" t="s">
        <v>272</v>
      </c>
      <c r="BF618" s="57" t="s">
        <v>806</v>
      </c>
      <c r="BM618" s="66"/>
    </row>
    <row r="619" spans="1:65" s="57" customFormat="1" ht="11.25">
      <c r="A619" s="55">
        <v>602</v>
      </c>
      <c r="B619" s="57" t="s">
        <v>222</v>
      </c>
      <c r="C619" s="57" t="s">
        <v>812</v>
      </c>
      <c r="N619" s="64"/>
      <c r="O619" s="55">
        <v>35</v>
      </c>
      <c r="P619" s="75">
        <f>P618+(S618-W619/2)*COS(T619*PI()/200)</f>
        <v>7700782.888331263</v>
      </c>
      <c r="Q619" s="75">
        <f>Q618+(S618-W619/2)*SIN(T619*PI()/200)</f>
        <v>606234.7900241293</v>
      </c>
      <c r="R619" s="76">
        <v>35</v>
      </c>
      <c r="S619" s="75">
        <f>SQRT((P620-P618)^2+(Q620-Q618)^2)</f>
        <v>92.14342081774383</v>
      </c>
      <c r="T619" s="77">
        <f>IF(ATAN2((P620-P618),(Q620-Q618))&lt;0,ATAN2((P620-P618),(Q620-Q618))+2*PI(),ATAN2((P620-P618),(Q620-Q618)))*200/PI()</f>
        <v>114.99257190763352</v>
      </c>
      <c r="U619" s="75"/>
      <c r="V619" s="75"/>
      <c r="W619" s="75">
        <f>(S618+S620)-S619</f>
        <v>-0.04342081774383644</v>
      </c>
      <c r="AA619" s="64"/>
      <c r="AI619" s="64"/>
      <c r="AR619" s="57" t="s">
        <v>634</v>
      </c>
      <c r="AT619" s="66">
        <v>1984</v>
      </c>
      <c r="BM619" s="66" t="s">
        <v>225</v>
      </c>
    </row>
    <row r="620" spans="1:65" s="57" customFormat="1" ht="11.25">
      <c r="A620" s="55">
        <v>603</v>
      </c>
      <c r="B620" s="57" t="s">
        <v>154</v>
      </c>
      <c r="C620" s="57" t="s">
        <v>816</v>
      </c>
      <c r="L620" s="57" t="s">
        <v>126</v>
      </c>
      <c r="M620" s="64"/>
      <c r="N620" s="64"/>
      <c r="O620" s="55">
        <v>35</v>
      </c>
      <c r="P620" s="64">
        <v>7700771.8</v>
      </c>
      <c r="Q620" s="64">
        <v>606281</v>
      </c>
      <c r="R620" s="55">
        <v>35</v>
      </c>
      <c r="S620" s="57">
        <v>47.5</v>
      </c>
      <c r="T620" s="57">
        <f t="shared" si="2"/>
        <v>4.75</v>
      </c>
      <c r="AI620" s="64">
        <v>38.3</v>
      </c>
      <c r="AR620" s="57" t="s">
        <v>634</v>
      </c>
      <c r="AT620" s="66">
        <v>1984</v>
      </c>
      <c r="BF620" s="57" t="s">
        <v>806</v>
      </c>
      <c r="BM620" s="66"/>
    </row>
    <row r="621" spans="1:65" s="57" customFormat="1" ht="11.25">
      <c r="A621" s="55">
        <v>604</v>
      </c>
      <c r="B621" s="57" t="s">
        <v>227</v>
      </c>
      <c r="C621" s="57" t="s">
        <v>817</v>
      </c>
      <c r="L621" s="57" t="s">
        <v>126</v>
      </c>
      <c r="M621" s="64"/>
      <c r="N621" s="64"/>
      <c r="O621" s="55">
        <v>35</v>
      </c>
      <c r="P621" s="64">
        <v>7700782.9</v>
      </c>
      <c r="Q621" s="64">
        <v>606234.8</v>
      </c>
      <c r="R621" s="55">
        <v>35</v>
      </c>
      <c r="S621" s="57">
        <v>0</v>
      </c>
      <c r="T621" s="57">
        <f t="shared" si="2"/>
        <v>0</v>
      </c>
      <c r="AI621" s="64"/>
      <c r="AR621" s="57" t="s">
        <v>634</v>
      </c>
      <c r="AT621" s="66">
        <v>1984</v>
      </c>
      <c r="AZ621" s="57" t="s">
        <v>804</v>
      </c>
      <c r="BC621" s="57" t="s">
        <v>805</v>
      </c>
      <c r="BD621" s="57" t="s">
        <v>272</v>
      </c>
      <c r="BF621" s="57" t="s">
        <v>809</v>
      </c>
      <c r="BM621" s="66"/>
    </row>
    <row r="622" spans="1:65" s="57" customFormat="1" ht="11.25">
      <c r="A622" s="55">
        <v>605</v>
      </c>
      <c r="B622" s="57" t="s">
        <v>154</v>
      </c>
      <c r="C622" s="57" t="s">
        <v>818</v>
      </c>
      <c r="L622" s="57" t="s">
        <v>126</v>
      </c>
      <c r="M622" s="64"/>
      <c r="N622" s="64"/>
      <c r="O622" s="55">
        <v>35</v>
      </c>
      <c r="P622" s="64">
        <v>7700978.4</v>
      </c>
      <c r="Q622" s="64">
        <v>606278.9</v>
      </c>
      <c r="R622" s="55">
        <v>35</v>
      </c>
      <c r="S622" s="57">
        <v>42.6</v>
      </c>
      <c r="T622" s="57">
        <f t="shared" si="2"/>
        <v>4.26</v>
      </c>
      <c r="AI622" s="64">
        <v>35.3</v>
      </c>
      <c r="AR622" s="57" t="s">
        <v>634</v>
      </c>
      <c r="AT622" s="66">
        <v>1984</v>
      </c>
      <c r="AZ622" s="57" t="s">
        <v>804</v>
      </c>
      <c r="BC622" s="57" t="s">
        <v>805</v>
      </c>
      <c r="BD622" s="57" t="s">
        <v>272</v>
      </c>
      <c r="BF622" s="57" t="s">
        <v>806</v>
      </c>
      <c r="BM622" s="66"/>
    </row>
    <row r="623" spans="1:65" s="57" customFormat="1" ht="11.25">
      <c r="A623" s="55">
        <v>606</v>
      </c>
      <c r="B623" s="57" t="s">
        <v>222</v>
      </c>
      <c r="C623" s="57" t="s">
        <v>819</v>
      </c>
      <c r="N623" s="64"/>
      <c r="O623" s="55">
        <v>35</v>
      </c>
      <c r="P623" s="75">
        <f>P622+(S622-W623/2)*COS(T623*PI()/200)</f>
        <v>7700963.260334822</v>
      </c>
      <c r="Q623" s="75">
        <f>Q622+(S622-W623/2)*SIN(T623*PI()/200)</f>
        <v>606318.7104377513</v>
      </c>
      <c r="R623" s="76">
        <v>35</v>
      </c>
      <c r="S623" s="75">
        <f>SQRT((P624-P622)^2+(Q624-Q622)^2)</f>
        <v>123.78404582170201</v>
      </c>
      <c r="T623" s="77">
        <f>IF(ATAN2((P624-P622),(Q624-Q622))&lt;0,ATAN2((P624-P622),(Q624-Q622))+2*PI(),ATAN2((P624-P622),(Q624-Q622)))*200/PI()</f>
        <v>123.1350024531782</v>
      </c>
      <c r="U623" s="75"/>
      <c r="V623" s="75"/>
      <c r="W623" s="75">
        <f>(S622+S624)-S623</f>
        <v>0.01595417829800283</v>
      </c>
      <c r="AA623" s="64"/>
      <c r="AI623" s="64"/>
      <c r="AR623" s="57" t="s">
        <v>634</v>
      </c>
      <c r="AT623" s="66">
        <v>1984</v>
      </c>
      <c r="BM623" s="66" t="s">
        <v>225</v>
      </c>
    </row>
    <row r="624" spans="1:65" s="57" customFormat="1" ht="11.25">
      <c r="A624" s="55">
        <v>607</v>
      </c>
      <c r="B624" s="57" t="s">
        <v>154</v>
      </c>
      <c r="C624" s="57" t="s">
        <v>820</v>
      </c>
      <c r="L624" s="57" t="s">
        <v>126</v>
      </c>
      <c r="M624" s="64"/>
      <c r="N624" s="64"/>
      <c r="O624" s="55">
        <v>35</v>
      </c>
      <c r="P624" s="64">
        <v>7700934.4</v>
      </c>
      <c r="Q624" s="64">
        <v>606394.6</v>
      </c>
      <c r="R624" s="55">
        <v>35</v>
      </c>
      <c r="S624" s="57">
        <v>81.2</v>
      </c>
      <c r="T624" s="57">
        <f t="shared" si="2"/>
        <v>8.120000000000001</v>
      </c>
      <c r="AI624" s="64">
        <v>34.8</v>
      </c>
      <c r="AR624" s="57" t="s">
        <v>634</v>
      </c>
      <c r="AT624" s="66">
        <v>1984</v>
      </c>
      <c r="BF624" s="57" t="s">
        <v>806</v>
      </c>
      <c r="BM624" s="66"/>
    </row>
    <row r="625" spans="1:65" s="57" customFormat="1" ht="11.25">
      <c r="A625" s="55">
        <v>608</v>
      </c>
      <c r="B625" s="57" t="s">
        <v>227</v>
      </c>
      <c r="C625" s="57" t="s">
        <v>821</v>
      </c>
      <c r="L625" s="57" t="s">
        <v>126</v>
      </c>
      <c r="M625" s="64"/>
      <c r="N625" s="64"/>
      <c r="O625" s="55">
        <v>35</v>
      </c>
      <c r="P625" s="64">
        <v>7700963.3</v>
      </c>
      <c r="Q625" s="64">
        <v>606318.7</v>
      </c>
      <c r="R625" s="55">
        <v>35</v>
      </c>
      <c r="S625" s="57">
        <v>0</v>
      </c>
      <c r="T625" s="57">
        <f t="shared" si="2"/>
        <v>0</v>
      </c>
      <c r="AI625" s="64"/>
      <c r="AR625" s="57" t="s">
        <v>634</v>
      </c>
      <c r="AT625" s="66">
        <v>1984</v>
      </c>
      <c r="AZ625" s="57" t="s">
        <v>804</v>
      </c>
      <c r="BC625" s="57" t="s">
        <v>805</v>
      </c>
      <c r="BD625" s="57" t="s">
        <v>272</v>
      </c>
      <c r="BF625" s="57" t="s">
        <v>809</v>
      </c>
      <c r="BM625" s="66"/>
    </row>
    <row r="626" spans="1:65" s="72" customFormat="1" ht="11.25">
      <c r="A626" s="55">
        <v>609</v>
      </c>
      <c r="B626" s="72" t="s">
        <v>154</v>
      </c>
      <c r="C626" s="72" t="s">
        <v>822</v>
      </c>
      <c r="L626" s="57" t="s">
        <v>126</v>
      </c>
      <c r="N626" s="73"/>
      <c r="O626" s="55">
        <v>35</v>
      </c>
      <c r="P626" s="73">
        <v>7701064.4</v>
      </c>
      <c r="Q626" s="73">
        <v>606309.4</v>
      </c>
      <c r="R626" s="55">
        <v>35</v>
      </c>
      <c r="S626" s="72">
        <v>71.6</v>
      </c>
      <c r="T626" s="57">
        <f t="shared" si="2"/>
        <v>7.159999999999999</v>
      </c>
      <c r="X626" s="57"/>
      <c r="AI626" s="73">
        <v>33</v>
      </c>
      <c r="AR626" s="57" t="s">
        <v>634</v>
      </c>
      <c r="AT626" s="74">
        <v>1947</v>
      </c>
      <c r="BM626" s="74"/>
    </row>
    <row r="627" spans="1:65" s="57" customFormat="1" ht="11.25">
      <c r="A627" s="55">
        <v>610</v>
      </c>
      <c r="B627" s="57" t="s">
        <v>222</v>
      </c>
      <c r="C627" s="57" t="s">
        <v>823</v>
      </c>
      <c r="N627" s="64"/>
      <c r="O627" s="55">
        <v>35</v>
      </c>
      <c r="P627" s="75">
        <f>P626+(S626-W627/2)*COS(T627*PI()/200)</f>
        <v>7701046.084115746</v>
      </c>
      <c r="Q627" s="75">
        <f>Q626+(S626-W627/2)*SIN(T627*PI()/200)</f>
        <v>606378.6569373349</v>
      </c>
      <c r="R627" s="76">
        <v>35</v>
      </c>
      <c r="S627" s="75">
        <f>SQRT((P628-P626)^2+(Q628-Q626)^2)</f>
        <v>137.67588750397402</v>
      </c>
      <c r="T627" s="77">
        <f>IF(ATAN2((P628-P626),(Q628-Q626))&lt;0,ATAN2((P628-P626),(Q628-Q626))+2*PI(),ATAN2((P628-P626),(Q628-Q626)))*200/PI()</f>
        <v>116.45940457653565</v>
      </c>
      <c r="U627" s="75"/>
      <c r="V627" s="75"/>
      <c r="W627" s="75">
        <f>(S626+S628)-S627</f>
        <v>-0.07588750397403032</v>
      </c>
      <c r="X627" s="57">
        <v>640</v>
      </c>
      <c r="Y627" s="65">
        <f>SUM($X$18:X627)</f>
        <v>67848.1</v>
      </c>
      <c r="AA627" s="64"/>
      <c r="AI627" s="64"/>
      <c r="AR627" s="57" t="s">
        <v>634</v>
      </c>
      <c r="AT627" s="66">
        <v>1947</v>
      </c>
      <c r="BM627" s="66" t="s">
        <v>225</v>
      </c>
    </row>
    <row r="628" spans="1:65" s="72" customFormat="1" ht="11.25">
      <c r="A628" s="55">
        <v>611</v>
      </c>
      <c r="B628" s="72" t="s">
        <v>154</v>
      </c>
      <c r="C628" s="72" t="s">
        <v>824</v>
      </c>
      <c r="L628" s="57" t="s">
        <v>126</v>
      </c>
      <c r="N628" s="73"/>
      <c r="O628" s="55">
        <v>35</v>
      </c>
      <c r="P628" s="73">
        <v>7701029.2</v>
      </c>
      <c r="Q628" s="73">
        <v>606442.5</v>
      </c>
      <c r="R628" s="55">
        <v>35</v>
      </c>
      <c r="S628" s="72">
        <v>66</v>
      </c>
      <c r="T628" s="57">
        <f t="shared" si="2"/>
        <v>6.6</v>
      </c>
      <c r="X628" s="57"/>
      <c r="AI628" s="73">
        <v>35.4</v>
      </c>
      <c r="AR628" s="57" t="s">
        <v>634</v>
      </c>
      <c r="AT628" s="74">
        <v>1947</v>
      </c>
      <c r="BM628" s="74"/>
    </row>
    <row r="629" spans="1:65" s="57" customFormat="1" ht="11.25">
      <c r="A629" s="55">
        <v>612</v>
      </c>
      <c r="B629" s="57" t="s">
        <v>154</v>
      </c>
      <c r="C629" s="57" t="s">
        <v>825</v>
      </c>
      <c r="L629" s="57" t="s">
        <v>126</v>
      </c>
      <c r="M629" s="64"/>
      <c r="N629" s="64"/>
      <c r="O629" s="55">
        <v>35</v>
      </c>
      <c r="P629" s="64">
        <v>7701147.4</v>
      </c>
      <c r="Q629" s="64">
        <v>606455.3</v>
      </c>
      <c r="R629" s="55">
        <v>35</v>
      </c>
      <c r="S629" s="57">
        <v>64.3</v>
      </c>
      <c r="T629" s="57">
        <f t="shared" si="2"/>
        <v>6.43</v>
      </c>
      <c r="AI629" s="64">
        <v>32.3</v>
      </c>
      <c r="AR629" s="57" t="s">
        <v>634</v>
      </c>
      <c r="AT629" s="66">
        <v>1984</v>
      </c>
      <c r="BF629" s="57" t="s">
        <v>806</v>
      </c>
      <c r="BM629" s="66"/>
    </row>
    <row r="630" spans="1:65" s="57" customFormat="1" ht="11.25">
      <c r="A630" s="55">
        <v>613</v>
      </c>
      <c r="B630" s="57" t="s">
        <v>222</v>
      </c>
      <c r="C630" s="57" t="s">
        <v>823</v>
      </c>
      <c r="N630" s="64"/>
      <c r="O630" s="55">
        <v>35</v>
      </c>
      <c r="P630" s="75">
        <f>P629+(S629-W630/2)*COS(T630*PI()/200)</f>
        <v>7701132.464308845</v>
      </c>
      <c r="Q630" s="75">
        <f>Q629+(S629-W630/2)*SIN(T630*PI()/200)</f>
        <v>606517.8632384865</v>
      </c>
      <c r="R630" s="76">
        <v>35</v>
      </c>
      <c r="S630" s="75">
        <f>SQRT((P631-P629)^2+(Q631-Q629)^2)</f>
        <v>100.3426629107987</v>
      </c>
      <c r="T630" s="77">
        <f>IF(ATAN2((P631-P629),(Q631-Q629))&lt;0,ATAN2((P631-P629),(Q631-Q629))+2*PI(),ATAN2((P631-P629),(Q631-Q629)))*200/PI()</f>
        <v>114.91876023458826</v>
      </c>
      <c r="U630" s="75"/>
      <c r="V630" s="75"/>
      <c r="W630" s="75">
        <f>(S629+S631)-S630</f>
        <v>-0.042662910798696885</v>
      </c>
      <c r="AA630" s="64"/>
      <c r="AI630" s="64"/>
      <c r="AR630" s="57" t="s">
        <v>634</v>
      </c>
      <c r="AT630" s="66">
        <v>1984</v>
      </c>
      <c r="BM630" s="66" t="s">
        <v>225</v>
      </c>
    </row>
    <row r="631" spans="1:65" s="57" customFormat="1" ht="11.25">
      <c r="A631" s="55">
        <v>614</v>
      </c>
      <c r="B631" s="57" t="s">
        <v>154</v>
      </c>
      <c r="C631" s="57" t="s">
        <v>826</v>
      </c>
      <c r="L631" s="57" t="s">
        <v>126</v>
      </c>
      <c r="M631" s="64"/>
      <c r="N631" s="64"/>
      <c r="O631" s="55">
        <v>35</v>
      </c>
      <c r="P631" s="64">
        <v>7701124.1</v>
      </c>
      <c r="Q631" s="64">
        <v>606552.9</v>
      </c>
      <c r="R631" s="55">
        <v>35</v>
      </c>
      <c r="S631" s="57">
        <v>36</v>
      </c>
      <c r="T631" s="57">
        <f t="shared" si="2"/>
        <v>3.6</v>
      </c>
      <c r="AI631" s="64">
        <v>33.5</v>
      </c>
      <c r="AR631" s="57" t="s">
        <v>634</v>
      </c>
      <c r="AT631" s="66">
        <v>1984</v>
      </c>
      <c r="BF631" s="57" t="s">
        <v>806</v>
      </c>
      <c r="BM631" s="66"/>
    </row>
    <row r="632" spans="1:65" s="57" customFormat="1" ht="11.25">
      <c r="A632" s="55">
        <v>615</v>
      </c>
      <c r="B632" s="57" t="s">
        <v>154</v>
      </c>
      <c r="C632" s="57" t="s">
        <v>827</v>
      </c>
      <c r="L632" s="57" t="s">
        <v>126</v>
      </c>
      <c r="M632" s="64"/>
      <c r="N632" s="64"/>
      <c r="O632" s="55">
        <v>35</v>
      </c>
      <c r="P632" s="64">
        <v>7701688.8</v>
      </c>
      <c r="Q632" s="64">
        <v>606284.3</v>
      </c>
      <c r="R632" s="55">
        <v>35</v>
      </c>
      <c r="S632" s="57">
        <v>400.1</v>
      </c>
      <c r="T632" s="57">
        <f t="shared" si="2"/>
        <v>40.010000000000005</v>
      </c>
      <c r="AI632" s="64">
        <v>38.6</v>
      </c>
      <c r="AP632" s="57" t="s">
        <v>828</v>
      </c>
      <c r="AR632" s="57" t="s">
        <v>634</v>
      </c>
      <c r="AT632" s="66">
        <v>1947</v>
      </c>
      <c r="AZ632" s="57" t="s">
        <v>829</v>
      </c>
      <c r="BC632" s="57" t="s">
        <v>830</v>
      </c>
      <c r="BD632" s="57" t="s">
        <v>272</v>
      </c>
      <c r="BF632" s="57" t="s">
        <v>795</v>
      </c>
      <c r="BM632" s="66"/>
    </row>
    <row r="633" spans="1:65" s="57" customFormat="1" ht="11.25">
      <c r="A633" s="55">
        <v>616</v>
      </c>
      <c r="B633" s="57" t="s">
        <v>222</v>
      </c>
      <c r="C633" s="57" t="s">
        <v>831</v>
      </c>
      <c r="N633" s="64"/>
      <c r="O633" s="55">
        <v>35</v>
      </c>
      <c r="P633" s="75">
        <f>P632+(S632-W633/2)*COS(T633*PI()/200)</f>
        <v>7701593.316108813</v>
      </c>
      <c r="Q633" s="75">
        <f>Q632+(S632-W633/2)*SIN(T633*PI()/200)</f>
        <v>606672.8592220666</v>
      </c>
      <c r="R633" s="76">
        <v>35</v>
      </c>
      <c r="S633" s="75">
        <f>SQRT((P634-P632)^2+(Q634-Q632)^2)</f>
        <v>465.13857075065056</v>
      </c>
      <c r="T633" s="77">
        <f>IF(ATAN2((P634-P632),(Q634-Q632))&lt;0,ATAN2((P634-P632),(Q634-Q632))+2*PI(),ATAN2((P634-P632),(Q634-Q632)))*200/PI()</f>
        <v>115.34022351488716</v>
      </c>
      <c r="U633" s="75"/>
      <c r="V633" s="75"/>
      <c r="W633" s="75">
        <f>(S632+S634)-S633</f>
        <v>-0.0385707506505355</v>
      </c>
      <c r="X633" s="57">
        <v>345</v>
      </c>
      <c r="Y633" s="65">
        <f>SUM($X$18:X633)</f>
        <v>68193.1</v>
      </c>
      <c r="AA633" s="64"/>
      <c r="AI633" s="64"/>
      <c r="AR633" s="57" t="s">
        <v>634</v>
      </c>
      <c r="AT633" s="66">
        <v>1947</v>
      </c>
      <c r="BM633" s="66" t="s">
        <v>225</v>
      </c>
    </row>
    <row r="634" spans="1:65" s="57" customFormat="1" ht="11.25">
      <c r="A634" s="55">
        <v>617</v>
      </c>
      <c r="B634" s="57" t="s">
        <v>154</v>
      </c>
      <c r="C634" s="57" t="s">
        <v>832</v>
      </c>
      <c r="L634" s="57" t="s">
        <v>126</v>
      </c>
      <c r="M634" s="64"/>
      <c r="N634" s="64"/>
      <c r="O634" s="55">
        <v>35</v>
      </c>
      <c r="P634" s="64">
        <v>7701577.8</v>
      </c>
      <c r="Q634" s="64">
        <v>606736</v>
      </c>
      <c r="R634" s="55">
        <v>35</v>
      </c>
      <c r="S634" s="57">
        <v>65</v>
      </c>
      <c r="T634" s="57">
        <f t="shared" si="2"/>
        <v>6.5</v>
      </c>
      <c r="AI634" s="64">
        <v>36.5</v>
      </c>
      <c r="AR634" s="57" t="s">
        <v>634</v>
      </c>
      <c r="AT634" s="66">
        <v>1947</v>
      </c>
      <c r="BF634" s="57" t="s">
        <v>795</v>
      </c>
      <c r="BM634" s="66"/>
    </row>
    <row r="635" spans="1:65" s="57" customFormat="1" ht="11.25">
      <c r="A635" s="55">
        <v>618</v>
      </c>
      <c r="B635" s="57" t="s">
        <v>154</v>
      </c>
      <c r="C635" s="57" t="s">
        <v>833</v>
      </c>
      <c r="L635" s="57" t="s">
        <v>126</v>
      </c>
      <c r="M635" s="64"/>
      <c r="N635" s="64"/>
      <c r="O635" s="55">
        <v>35</v>
      </c>
      <c r="P635" s="64">
        <v>7702057.6</v>
      </c>
      <c r="Q635" s="64">
        <v>606443</v>
      </c>
      <c r="R635" s="55">
        <v>35</v>
      </c>
      <c r="S635" s="57">
        <v>228.9</v>
      </c>
      <c r="T635" s="57">
        <f t="shared" si="2"/>
        <v>22.89</v>
      </c>
      <c r="AI635" s="64">
        <v>35.2</v>
      </c>
      <c r="AR635" s="57" t="s">
        <v>634</v>
      </c>
      <c r="AT635" s="66">
        <v>1947</v>
      </c>
      <c r="AZ635" s="57" t="s">
        <v>829</v>
      </c>
      <c r="BC635" s="57" t="s">
        <v>830</v>
      </c>
      <c r="BD635" s="57" t="s">
        <v>272</v>
      </c>
      <c r="BM635" s="66"/>
    </row>
    <row r="636" spans="1:65" s="57" customFormat="1" ht="11.25">
      <c r="A636" s="55">
        <v>619</v>
      </c>
      <c r="B636" s="57" t="s">
        <v>222</v>
      </c>
      <c r="C636" s="57" t="s">
        <v>834</v>
      </c>
      <c r="N636" s="64"/>
      <c r="O636" s="55">
        <v>35</v>
      </c>
      <c r="P636" s="75">
        <f>P635+(S635-W636/2)*COS(T636*PI()/200)</f>
        <v>7701920.903743546</v>
      </c>
      <c r="Q636" s="75">
        <f>Q635+(S635-W636/2)*SIN(T636*PI()/200)</f>
        <v>606626.615103553</v>
      </c>
      <c r="R636" s="76">
        <v>35</v>
      </c>
      <c r="S636" s="75">
        <f>SQRT((P637-P635)^2+(Q637-Q635)^2)</f>
        <v>405.9225541894832</v>
      </c>
      <c r="T636" s="77">
        <f>IF(ATAN2((P637-P635),(Q637-Q635))&lt;0,ATAN2((P637-P635),(Q637-Q635))+2*PI(),ATAN2((P637-P635),(Q637-Q635)))*200/PI()</f>
        <v>140.7407132110863</v>
      </c>
      <c r="U636" s="75"/>
      <c r="V636" s="75"/>
      <c r="W636" s="75">
        <f>(S635+S637)-S636</f>
        <v>-0.022554189483230402</v>
      </c>
      <c r="X636" s="57">
        <v>835</v>
      </c>
      <c r="Y636" s="65">
        <f>SUM($X$18:X636)</f>
        <v>69028.1</v>
      </c>
      <c r="AA636" s="64"/>
      <c r="AI636" s="64"/>
      <c r="AR636" s="57" t="s">
        <v>634</v>
      </c>
      <c r="AT636" s="66">
        <v>1947</v>
      </c>
      <c r="BM636" s="66" t="s">
        <v>225</v>
      </c>
    </row>
    <row r="637" spans="1:65" s="57" customFormat="1" ht="11.25">
      <c r="A637" s="55">
        <v>620</v>
      </c>
      <c r="B637" s="57" t="s">
        <v>154</v>
      </c>
      <c r="C637" s="57" t="s">
        <v>835</v>
      </c>
      <c r="L637" s="57" t="s">
        <v>126</v>
      </c>
      <c r="M637" s="64"/>
      <c r="N637" s="64"/>
      <c r="O637" s="55">
        <v>35</v>
      </c>
      <c r="P637" s="64">
        <v>7701815.2</v>
      </c>
      <c r="Q637" s="64">
        <v>606768.6</v>
      </c>
      <c r="R637" s="55">
        <v>35</v>
      </c>
      <c r="S637" s="57">
        <v>177</v>
      </c>
      <c r="T637" s="57">
        <f t="shared" si="2"/>
        <v>17.7</v>
      </c>
      <c r="AI637" s="64">
        <v>34.8</v>
      </c>
      <c r="AR637" s="57" t="s">
        <v>634</v>
      </c>
      <c r="AT637" s="66">
        <v>1947</v>
      </c>
      <c r="BM637" s="66"/>
    </row>
    <row r="638" spans="1:65" s="57" customFormat="1" ht="11.25">
      <c r="A638" s="55">
        <v>621</v>
      </c>
      <c r="B638" s="57" t="s">
        <v>154</v>
      </c>
      <c r="C638" s="57" t="s">
        <v>836</v>
      </c>
      <c r="L638" s="57" t="s">
        <v>126</v>
      </c>
      <c r="M638" s="64"/>
      <c r="N638" s="64"/>
      <c r="O638" s="55">
        <v>35</v>
      </c>
      <c r="P638" s="64">
        <v>7702685</v>
      </c>
      <c r="Q638" s="64">
        <v>607087.3</v>
      </c>
      <c r="R638" s="55">
        <v>35</v>
      </c>
      <c r="S638" s="57">
        <v>92.9</v>
      </c>
      <c r="T638" s="57">
        <f t="shared" si="2"/>
        <v>9.290000000000001</v>
      </c>
      <c r="AI638" s="64">
        <v>37.2</v>
      </c>
      <c r="AR638" s="57" t="s">
        <v>634</v>
      </c>
      <c r="AT638" s="66">
        <v>1947</v>
      </c>
      <c r="AZ638" s="57" t="s">
        <v>829</v>
      </c>
      <c r="BC638" s="57" t="s">
        <v>830</v>
      </c>
      <c r="BD638" s="57" t="s">
        <v>272</v>
      </c>
      <c r="BM638" s="66"/>
    </row>
    <row r="639" spans="1:65" s="57" customFormat="1" ht="11.25">
      <c r="A639" s="55">
        <v>622</v>
      </c>
      <c r="B639" s="57" t="s">
        <v>222</v>
      </c>
      <c r="C639" s="57" t="s">
        <v>837</v>
      </c>
      <c r="N639" s="64"/>
      <c r="O639" s="55">
        <v>35</v>
      </c>
      <c r="P639" s="75">
        <f>P638+(S638-W639/2)*COS(T639*PI()/200)</f>
        <v>7702592.322233871</v>
      </c>
      <c r="Q639" s="75">
        <f>Q638+(S638-W639/2)*SIN(T639*PI()/200)</f>
        <v>607080.3965441978</v>
      </c>
      <c r="R639" s="76">
        <v>35</v>
      </c>
      <c r="S639" s="75">
        <f>SQRT((P640-P638)^2+(Q640-Q638)^2)</f>
        <v>205.96905107358836</v>
      </c>
      <c r="T639" s="77">
        <f>IF(ATAN2((P640-P638),(Q640-Q638))&lt;0,ATAN2((P640-P638),(Q640-Q638))+2*PI(),ATAN2((P640-P638),(Q640-Q638)))*200/PI()</f>
        <v>204.7333628710893</v>
      </c>
      <c r="U639" s="75"/>
      <c r="V639" s="75"/>
      <c r="W639" s="75">
        <f>(S638+S640)-S639</f>
        <v>-0.06905107358835494</v>
      </c>
      <c r="X639" s="57">
        <v>970</v>
      </c>
      <c r="Y639" s="65">
        <f>SUM($X$18:X639)</f>
        <v>69998.1</v>
      </c>
      <c r="AA639" s="64"/>
      <c r="AI639" s="64"/>
      <c r="AR639" s="57" t="s">
        <v>634</v>
      </c>
      <c r="AT639" s="66">
        <v>1947</v>
      </c>
      <c r="BM639" s="66" t="s">
        <v>225</v>
      </c>
    </row>
    <row r="640" spans="1:65" s="57" customFormat="1" ht="11.25">
      <c r="A640" s="55">
        <v>623</v>
      </c>
      <c r="B640" s="57" t="s">
        <v>154</v>
      </c>
      <c r="C640" s="57" t="s">
        <v>838</v>
      </c>
      <c r="L640" s="57" t="s">
        <v>126</v>
      </c>
      <c r="M640" s="64"/>
      <c r="N640" s="64"/>
      <c r="O640" s="55">
        <v>35</v>
      </c>
      <c r="P640" s="64">
        <v>7702479.6</v>
      </c>
      <c r="Q640" s="64">
        <v>607072</v>
      </c>
      <c r="R640" s="55">
        <v>35</v>
      </c>
      <c r="S640" s="57">
        <v>113</v>
      </c>
      <c r="T640" s="57">
        <f t="shared" si="2"/>
        <v>11.3</v>
      </c>
      <c r="AI640" s="64">
        <v>34.8</v>
      </c>
      <c r="AR640" s="57" t="s">
        <v>634</v>
      </c>
      <c r="AT640" s="66">
        <v>1947</v>
      </c>
      <c r="AZ640" s="57" t="s">
        <v>839</v>
      </c>
      <c r="BC640" s="57" t="s">
        <v>830</v>
      </c>
      <c r="BD640" s="57" t="s">
        <v>272</v>
      </c>
      <c r="BM640" s="66"/>
    </row>
    <row r="641" spans="1:65" s="57" customFormat="1" ht="11.25">
      <c r="A641" s="55">
        <v>624</v>
      </c>
      <c r="B641" s="57" t="s">
        <v>154</v>
      </c>
      <c r="C641" s="57" t="s">
        <v>840</v>
      </c>
      <c r="L641" s="57" t="s">
        <v>126</v>
      </c>
      <c r="M641" s="64"/>
      <c r="N641" s="64"/>
      <c r="O641" s="55">
        <v>35</v>
      </c>
      <c r="P641" s="64">
        <v>7702906.3</v>
      </c>
      <c r="Q641" s="64">
        <v>607980.2</v>
      </c>
      <c r="R641" s="55">
        <v>35</v>
      </c>
      <c r="S641" s="57">
        <v>74.1</v>
      </c>
      <c r="T641" s="57">
        <f t="shared" si="2"/>
        <v>7.409999999999999</v>
      </c>
      <c r="AI641" s="64">
        <v>32.5</v>
      </c>
      <c r="AR641" s="57" t="s">
        <v>634</v>
      </c>
      <c r="AT641" s="66">
        <v>1947</v>
      </c>
      <c r="AZ641" s="57" t="s">
        <v>829</v>
      </c>
      <c r="BC641" s="57" t="s">
        <v>830</v>
      </c>
      <c r="BD641" s="57" t="s">
        <v>272</v>
      </c>
      <c r="BM641" s="66"/>
    </row>
    <row r="642" spans="1:65" s="57" customFormat="1" ht="11.25">
      <c r="A642" s="55">
        <v>625</v>
      </c>
      <c r="B642" s="57" t="s">
        <v>222</v>
      </c>
      <c r="C642" s="57" t="s">
        <v>841</v>
      </c>
      <c r="N642" s="64"/>
      <c r="O642" s="55">
        <v>35</v>
      </c>
      <c r="P642" s="75">
        <f>P641+(S641-W642/2)*COS(T642*PI()/200)</f>
        <v>7702835.555525836</v>
      </c>
      <c r="Q642" s="75">
        <f>Q641+(S641-W642/2)*SIN(T642*PI()/200)</f>
        <v>608002.3052620299</v>
      </c>
      <c r="R642" s="76">
        <v>35</v>
      </c>
      <c r="S642" s="75">
        <f>SQRT((P643-P641)^2+(Q643-Q641)^2)</f>
        <v>194.13526212394714</v>
      </c>
      <c r="T642" s="77">
        <f>IF(ATAN2((P643-P641),(Q643-Q641))&lt;0,ATAN2((P643-P641),(Q643-Q641))+2*PI(),ATAN2((P643-P641),(Q643-Q641)))*200/PI()</f>
        <v>180.7197066459384</v>
      </c>
      <c r="U642" s="75"/>
      <c r="V642" s="75"/>
      <c r="W642" s="75">
        <f>(S641+S643)-S642</f>
        <v>-0.03526212394714889</v>
      </c>
      <c r="X642" s="57">
        <v>490</v>
      </c>
      <c r="Y642" s="65">
        <f>SUM($X$18:X642)</f>
        <v>70488.1</v>
      </c>
      <c r="AA642" s="64"/>
      <c r="AI642" s="64"/>
      <c r="AR642" s="57" t="s">
        <v>634</v>
      </c>
      <c r="AT642" s="66">
        <v>1947</v>
      </c>
      <c r="BM642" s="66" t="s">
        <v>225</v>
      </c>
    </row>
    <row r="643" spans="1:65" s="57" customFormat="1" ht="11.25">
      <c r="A643" s="55">
        <v>626</v>
      </c>
      <c r="B643" s="57" t="s">
        <v>154</v>
      </c>
      <c r="C643" s="57" t="s">
        <v>842</v>
      </c>
      <c r="L643" s="57" t="s">
        <v>126</v>
      </c>
      <c r="M643" s="64"/>
      <c r="N643" s="64"/>
      <c r="O643" s="55">
        <v>35</v>
      </c>
      <c r="P643" s="64">
        <v>7702721</v>
      </c>
      <c r="Q643" s="64">
        <v>608038.1</v>
      </c>
      <c r="R643" s="55">
        <v>35</v>
      </c>
      <c r="S643" s="57">
        <v>120</v>
      </c>
      <c r="T643" s="57">
        <f t="shared" si="2"/>
        <v>12</v>
      </c>
      <c r="AI643" s="64">
        <v>32.4</v>
      </c>
      <c r="AR643" s="57" t="s">
        <v>634</v>
      </c>
      <c r="AT643" s="66">
        <v>1947</v>
      </c>
      <c r="BM643" s="66"/>
    </row>
    <row r="644" spans="1:65" s="72" customFormat="1" ht="11.25">
      <c r="A644" s="55">
        <v>627</v>
      </c>
      <c r="B644" s="72" t="s">
        <v>154</v>
      </c>
      <c r="C644" s="72" t="s">
        <v>843</v>
      </c>
      <c r="L644" s="57" t="s">
        <v>126</v>
      </c>
      <c r="N644" s="73"/>
      <c r="O644" s="55">
        <v>35</v>
      </c>
      <c r="P644" s="73">
        <v>7703173.6</v>
      </c>
      <c r="Q644" s="73">
        <v>608398.6</v>
      </c>
      <c r="R644" s="55">
        <v>35</v>
      </c>
      <c r="S644" s="72">
        <v>44.6</v>
      </c>
      <c r="T644" s="57">
        <f t="shared" si="2"/>
        <v>4.46</v>
      </c>
      <c r="U644" s="73"/>
      <c r="V644" s="73"/>
      <c r="W644" s="73"/>
      <c r="X644" s="57"/>
      <c r="AA644" s="73"/>
      <c r="AI644" s="73">
        <v>31.9</v>
      </c>
      <c r="AR644" s="57" t="s">
        <v>634</v>
      </c>
      <c r="AT644" s="74">
        <v>1947</v>
      </c>
      <c r="BM644" s="74"/>
    </row>
    <row r="645" spans="1:65" s="72" customFormat="1" ht="11.25">
      <c r="A645" s="55">
        <v>628</v>
      </c>
      <c r="B645" s="72" t="s">
        <v>222</v>
      </c>
      <c r="C645" s="72" t="s">
        <v>844</v>
      </c>
      <c r="N645" s="73"/>
      <c r="O645" s="55">
        <v>35</v>
      </c>
      <c r="P645" s="75">
        <f>P644+(S644-W645/2)*COS(T645*PI()/200)</f>
        <v>7703132.369113305</v>
      </c>
      <c r="Q645" s="75">
        <f>Q644+(S644-W645/2)*SIN(T645*PI()/200)</f>
        <v>608381.6132954048</v>
      </c>
      <c r="R645" s="76">
        <v>35</v>
      </c>
      <c r="S645" s="75">
        <f>SQRT((P646-P644)^2+(Q646-Q644)^2)</f>
        <v>169.58596640034392</v>
      </c>
      <c r="T645" s="77">
        <f>IF(ATAN2((P646-P644),(Q646-Q644))&lt;0,ATAN2((P646-P644),(Q646-Q644))+2*PI(),ATAN2((P646-P644),(Q646-Q644)))*200/PI()</f>
        <v>224.87906805095298</v>
      </c>
      <c r="U645" s="75"/>
      <c r="V645" s="75"/>
      <c r="W645" s="75">
        <f>(S644+S646)-S645</f>
        <v>0.014033599656073648</v>
      </c>
      <c r="X645" s="57">
        <v>385</v>
      </c>
      <c r="Y645" s="65">
        <f>SUM($X$18:X645)</f>
        <v>70873.1</v>
      </c>
      <c r="Z645" s="57"/>
      <c r="AA645" s="64"/>
      <c r="AI645" s="73"/>
      <c r="AR645" s="72" t="s">
        <v>634</v>
      </c>
      <c r="AT645" s="74">
        <v>1947</v>
      </c>
      <c r="BM645" s="74" t="s">
        <v>225</v>
      </c>
    </row>
    <row r="646" spans="1:65" s="72" customFormat="1" ht="11.25">
      <c r="A646" s="55">
        <v>629</v>
      </c>
      <c r="B646" s="72" t="s">
        <v>154</v>
      </c>
      <c r="C646" s="72" t="s">
        <v>845</v>
      </c>
      <c r="L646" s="72" t="s">
        <v>126</v>
      </c>
      <c r="M646" s="73"/>
      <c r="N646" s="73"/>
      <c r="O646" s="55">
        <v>35</v>
      </c>
      <c r="P646" s="73">
        <v>7703016.8</v>
      </c>
      <c r="Q646" s="73">
        <v>608334</v>
      </c>
      <c r="R646" s="55">
        <v>35</v>
      </c>
      <c r="S646" s="72">
        <v>125</v>
      </c>
      <c r="T646" s="57">
        <f t="shared" si="2"/>
        <v>12.5</v>
      </c>
      <c r="X646" s="57"/>
      <c r="AI646" s="73">
        <v>36.6</v>
      </c>
      <c r="AR646" s="72" t="s">
        <v>634</v>
      </c>
      <c r="AT646" s="74">
        <v>1947</v>
      </c>
      <c r="BM646" s="74"/>
    </row>
    <row r="647" spans="1:65" s="57" customFormat="1" ht="11.25">
      <c r="A647" s="55">
        <v>630</v>
      </c>
      <c r="B647" s="57" t="s">
        <v>154</v>
      </c>
      <c r="C647" s="57" t="s">
        <v>846</v>
      </c>
      <c r="L647" s="57" t="s">
        <v>126</v>
      </c>
      <c r="M647" s="64"/>
      <c r="N647" s="64"/>
      <c r="O647" s="55">
        <v>35</v>
      </c>
      <c r="P647" s="64">
        <v>7703187.3</v>
      </c>
      <c r="Q647" s="64">
        <v>608404.2</v>
      </c>
      <c r="R647" s="55">
        <v>35</v>
      </c>
      <c r="S647" s="57">
        <v>59.4</v>
      </c>
      <c r="T647" s="57">
        <f t="shared" si="2"/>
        <v>5.9399999999999995</v>
      </c>
      <c r="AI647" s="64"/>
      <c r="AR647" s="57" t="s">
        <v>634</v>
      </c>
      <c r="AT647" s="66">
        <v>1966</v>
      </c>
      <c r="AZ647" s="57" t="s">
        <v>847</v>
      </c>
      <c r="BC647" s="57" t="s">
        <v>830</v>
      </c>
      <c r="BD647" s="57" t="s">
        <v>272</v>
      </c>
      <c r="BF647" s="57" t="s">
        <v>848</v>
      </c>
      <c r="BM647" s="66"/>
    </row>
    <row r="648" spans="1:65" s="57" customFormat="1" ht="11.25">
      <c r="A648" s="55">
        <v>631</v>
      </c>
      <c r="B648" s="57" t="s">
        <v>222</v>
      </c>
      <c r="C648" s="57" t="s">
        <v>844</v>
      </c>
      <c r="N648" s="64"/>
      <c r="O648" s="55">
        <v>35</v>
      </c>
      <c r="P648" s="75">
        <f>P647+(S647-W648/2)*COS(T648*PI()/200)</f>
        <v>7703132.379810022</v>
      </c>
      <c r="Q648" s="75">
        <f>Q647+(S647-W648/2)*SIN(T648*PI()/200)</f>
        <v>608381.5876989067</v>
      </c>
      <c r="R648" s="76">
        <v>35</v>
      </c>
      <c r="S648" s="75">
        <f>SQRT((P649-P647)^2+(Q649-Q647)^2)</f>
        <v>184.3862521990006</v>
      </c>
      <c r="T648" s="77">
        <f>IF(ATAN2((P649-P647),(Q649-Q647))&lt;0,ATAN2((P649-P647),(Q649-Q647))+2*PI(),ATAN2((P649-P647),(Q649-Q647)))*200/PI()</f>
        <v>224.8649387345555</v>
      </c>
      <c r="U648" s="75"/>
      <c r="V648" s="75"/>
      <c r="W648" s="75">
        <f>(S647+S649)-S648</f>
        <v>0.013747800999396986</v>
      </c>
      <c r="AA648" s="64"/>
      <c r="AI648" s="64"/>
      <c r="AR648" s="57" t="s">
        <v>634</v>
      </c>
      <c r="AT648" s="66">
        <v>1966</v>
      </c>
      <c r="BM648" s="66" t="s">
        <v>225</v>
      </c>
    </row>
    <row r="649" spans="1:65" s="57" customFormat="1" ht="11.25">
      <c r="A649" s="55">
        <v>632</v>
      </c>
      <c r="B649" s="57" t="s">
        <v>154</v>
      </c>
      <c r="C649" s="57" t="s">
        <v>845</v>
      </c>
      <c r="L649" s="57" t="s">
        <v>126</v>
      </c>
      <c r="M649" s="64"/>
      <c r="N649" s="64"/>
      <c r="O649" s="55">
        <v>35</v>
      </c>
      <c r="P649" s="64">
        <v>7703016.8</v>
      </c>
      <c r="Q649" s="64">
        <v>608334</v>
      </c>
      <c r="R649" s="55">
        <v>35</v>
      </c>
      <c r="S649" s="57">
        <v>125</v>
      </c>
      <c r="T649" s="57">
        <f t="shared" si="2"/>
        <v>12.5</v>
      </c>
      <c r="AI649" s="64">
        <v>36.6</v>
      </c>
      <c r="AR649" s="57" t="s">
        <v>634</v>
      </c>
      <c r="AT649" s="66">
        <v>1947</v>
      </c>
      <c r="BM649" s="66"/>
    </row>
    <row r="650" spans="1:65" s="57" customFormat="1" ht="11.25">
      <c r="A650" s="55">
        <v>633</v>
      </c>
      <c r="B650" s="57" t="s">
        <v>154</v>
      </c>
      <c r="C650" s="57" t="s">
        <v>849</v>
      </c>
      <c r="L650" s="57" t="s">
        <v>126</v>
      </c>
      <c r="M650" s="64"/>
      <c r="N650" s="64"/>
      <c r="O650" s="55">
        <v>35</v>
      </c>
      <c r="P650" s="64">
        <v>7703230.4</v>
      </c>
      <c r="Q650" s="64">
        <v>608734.2</v>
      </c>
      <c r="R650" s="55">
        <v>35</v>
      </c>
      <c r="S650" s="57">
        <v>80.6</v>
      </c>
      <c r="T650" s="57">
        <f t="shared" si="2"/>
        <v>8.059999999999999</v>
      </c>
      <c r="AI650" s="64">
        <v>32.1</v>
      </c>
      <c r="AR650" s="57" t="s">
        <v>634</v>
      </c>
      <c r="AT650" s="66">
        <v>1947</v>
      </c>
      <c r="AZ650" s="57" t="s">
        <v>850</v>
      </c>
      <c r="BC650" s="57" t="s">
        <v>830</v>
      </c>
      <c r="BD650" s="57" t="s">
        <v>272</v>
      </c>
      <c r="BM650" s="66"/>
    </row>
    <row r="651" spans="1:65" s="57" customFormat="1" ht="11.25">
      <c r="A651" s="55">
        <v>634</v>
      </c>
      <c r="B651" s="57" t="s">
        <v>222</v>
      </c>
      <c r="C651" s="57" t="s">
        <v>851</v>
      </c>
      <c r="N651" s="64"/>
      <c r="O651" s="55">
        <v>35</v>
      </c>
      <c r="P651" s="75">
        <f>P650+(S650-W651/2)*COS(T651*PI()/200)</f>
        <v>7703156.12786668</v>
      </c>
      <c r="Q651" s="75">
        <f>Q650+(S650-W651/2)*SIN(T651*PI()/200)</f>
        <v>608766.0178714962</v>
      </c>
      <c r="R651" s="76">
        <v>35</v>
      </c>
      <c r="S651" s="75">
        <f>SQRT((P652-P650)^2+(Q652-Q650)^2)</f>
        <v>177.00107344327137</v>
      </c>
      <c r="T651" s="77">
        <f>IF(ATAN2((P652-P650),(Q652-Q650))&lt;0,ATAN2((P652-P650),(Q652-Q650))+2*PI(),ATAN2((P652-P650),(Q652-Q650)))*200/PI()</f>
        <v>174.2332337153188</v>
      </c>
      <c r="U651" s="75"/>
      <c r="V651" s="75"/>
      <c r="W651" s="75">
        <f>(S650+S652)-S651</f>
        <v>-0.40107344327137184</v>
      </c>
      <c r="X651" s="57">
        <v>725</v>
      </c>
      <c r="Y651" s="65">
        <f>SUM($X$18:X651)</f>
        <v>71598.1</v>
      </c>
      <c r="AA651" s="64"/>
      <c r="AG651" s="72" t="s">
        <v>852</v>
      </c>
      <c r="AI651" s="64"/>
      <c r="AR651" s="57" t="s">
        <v>634</v>
      </c>
      <c r="AT651" s="66">
        <v>1947</v>
      </c>
      <c r="BM651" s="66" t="s">
        <v>225</v>
      </c>
    </row>
    <row r="652" spans="1:65" s="57" customFormat="1" ht="11.25">
      <c r="A652" s="55">
        <v>635</v>
      </c>
      <c r="B652" s="57" t="s">
        <v>154</v>
      </c>
      <c r="C652" s="57" t="s">
        <v>853</v>
      </c>
      <c r="L652" s="57" t="s">
        <v>126</v>
      </c>
      <c r="M652" s="64"/>
      <c r="N652" s="64"/>
      <c r="O652" s="55">
        <v>35</v>
      </c>
      <c r="P652" s="64">
        <v>7703067.7</v>
      </c>
      <c r="Q652" s="64">
        <v>608803.9</v>
      </c>
      <c r="R652" s="55">
        <v>35</v>
      </c>
      <c r="S652" s="57">
        <v>96</v>
      </c>
      <c r="T652" s="57">
        <f t="shared" si="2"/>
        <v>9.6</v>
      </c>
      <c r="AI652" s="64">
        <v>34.5</v>
      </c>
      <c r="AR652" s="57" t="s">
        <v>634</v>
      </c>
      <c r="AT652" s="66">
        <v>1947</v>
      </c>
      <c r="BM652" s="66"/>
    </row>
    <row r="653" spans="1:65" s="72" customFormat="1" ht="11.25">
      <c r="A653" s="55">
        <v>636</v>
      </c>
      <c r="B653" s="72" t="s">
        <v>154</v>
      </c>
      <c r="C653" s="72" t="s">
        <v>854</v>
      </c>
      <c r="L653" s="57" t="s">
        <v>126</v>
      </c>
      <c r="N653" s="73"/>
      <c r="O653" s="55">
        <v>35</v>
      </c>
      <c r="P653" s="73">
        <v>7703698.4</v>
      </c>
      <c r="Q653" s="73">
        <v>609259.8</v>
      </c>
      <c r="R653" s="55">
        <v>35</v>
      </c>
      <c r="S653" s="72">
        <v>60.2</v>
      </c>
      <c r="T653" s="57">
        <f t="shared" si="2"/>
        <v>6.0200000000000005</v>
      </c>
      <c r="X653" s="57"/>
      <c r="AI653" s="73">
        <v>32.7</v>
      </c>
      <c r="AR653" s="57" t="s">
        <v>634</v>
      </c>
      <c r="AT653" s="74">
        <v>1947</v>
      </c>
      <c r="AZ653" s="72" t="s">
        <v>855</v>
      </c>
      <c r="BM653" s="74"/>
    </row>
    <row r="654" spans="1:65" s="72" customFormat="1" ht="11.25">
      <c r="A654" s="55">
        <v>637</v>
      </c>
      <c r="B654" s="72" t="s">
        <v>222</v>
      </c>
      <c r="C654" s="72" t="s">
        <v>856</v>
      </c>
      <c r="N654" s="73"/>
      <c r="O654" s="55">
        <v>35</v>
      </c>
      <c r="P654" s="75">
        <f>P653+(S653-W654/2)*COS(T654*PI()/200)</f>
        <v>7703640.371736187</v>
      </c>
      <c r="Q654" s="75">
        <f>Q653+(S653-W654/2)*SIN(T654*PI()/200)</f>
        <v>609243.7081285223</v>
      </c>
      <c r="R654" s="76">
        <v>35</v>
      </c>
      <c r="S654" s="75">
        <f>SQRT((P655-P653)^2+(Q655-Q653)^2)</f>
        <v>185.23633552842705</v>
      </c>
      <c r="T654" s="77">
        <f>IF(ATAN2((P655-P653),(Q655-Q653))&lt;0,ATAN2((P655-P653),(Q655-Q653))+2*PI(),ATAN2((P655-P653),(Q655-Q653)))*200/PI()</f>
        <v>217.22141708500095</v>
      </c>
      <c r="U654" s="75"/>
      <c r="V654" s="75"/>
      <c r="W654" s="75">
        <f>(S653+S655)-S654</f>
        <v>-0.03633552842705967</v>
      </c>
      <c r="X654" s="57">
        <v>395</v>
      </c>
      <c r="Y654" s="65">
        <f>SUM($X$18:X654)</f>
        <v>71993.1</v>
      </c>
      <c r="Z654" s="57"/>
      <c r="AA654" s="64"/>
      <c r="AI654" s="73"/>
      <c r="AR654" s="72" t="s">
        <v>634</v>
      </c>
      <c r="AT654" s="74">
        <v>1947</v>
      </c>
      <c r="BM654" s="74" t="s">
        <v>225</v>
      </c>
    </row>
    <row r="655" spans="1:65" s="72" customFormat="1" ht="11.25">
      <c r="A655" s="55">
        <v>638</v>
      </c>
      <c r="B655" s="72" t="s">
        <v>154</v>
      </c>
      <c r="C655" s="72" t="s">
        <v>857</v>
      </c>
      <c r="L655" s="57" t="s">
        <v>126</v>
      </c>
      <c r="N655" s="73"/>
      <c r="O655" s="55">
        <v>35</v>
      </c>
      <c r="P655" s="73">
        <v>7703519.9</v>
      </c>
      <c r="Q655" s="73">
        <v>609210.3</v>
      </c>
      <c r="R655" s="55">
        <v>35</v>
      </c>
      <c r="S655" s="72">
        <v>125</v>
      </c>
      <c r="T655" s="57">
        <f t="shared" si="2"/>
        <v>12.5</v>
      </c>
      <c r="X655" s="57"/>
      <c r="AI655" s="73">
        <v>33</v>
      </c>
      <c r="AR655" s="57" t="s">
        <v>634</v>
      </c>
      <c r="AT655" s="74">
        <v>1947</v>
      </c>
      <c r="AZ655" s="72" t="s">
        <v>858</v>
      </c>
      <c r="BM655" s="74"/>
    </row>
    <row r="656" spans="1:65" s="57" customFormat="1" ht="11.25">
      <c r="A656" s="55">
        <v>639</v>
      </c>
      <c r="B656" s="57" t="s">
        <v>154</v>
      </c>
      <c r="C656" s="57" t="s">
        <v>859</v>
      </c>
      <c r="L656" s="57" t="s">
        <v>126</v>
      </c>
      <c r="M656" s="64"/>
      <c r="N656" s="64"/>
      <c r="O656" s="55">
        <v>35</v>
      </c>
      <c r="P656" s="64">
        <v>7703696</v>
      </c>
      <c r="Q656" s="64">
        <v>609259.6</v>
      </c>
      <c r="R656" s="55">
        <v>35</v>
      </c>
      <c r="S656" s="57">
        <v>57.8</v>
      </c>
      <c r="T656" s="57">
        <f t="shared" si="2"/>
        <v>5.779999999999999</v>
      </c>
      <c r="AI656" s="64">
        <v>32.7</v>
      </c>
      <c r="AR656" s="57" t="s">
        <v>634</v>
      </c>
      <c r="AT656" s="66">
        <v>1984</v>
      </c>
      <c r="AZ656" s="57" t="s">
        <v>860</v>
      </c>
      <c r="BC656" s="57" t="s">
        <v>861</v>
      </c>
      <c r="BD656" s="57" t="s">
        <v>272</v>
      </c>
      <c r="BF656" s="57" t="s">
        <v>795</v>
      </c>
      <c r="BM656" s="66"/>
    </row>
    <row r="657" spans="1:65" s="57" customFormat="1" ht="11.25">
      <c r="A657" s="55">
        <v>640</v>
      </c>
      <c r="B657" s="57" t="s">
        <v>222</v>
      </c>
      <c r="C657" s="57" t="s">
        <v>856</v>
      </c>
      <c r="N657" s="64"/>
      <c r="O657" s="55">
        <v>35</v>
      </c>
      <c r="P657" s="75">
        <f>P656+(S656-W657/2)*COS(T657*PI()/200)</f>
        <v>7703640.418858189</v>
      </c>
      <c r="Q657" s="75">
        <f>Q656+(S656-W657/2)*SIN(T657*PI()/200)</f>
        <v>609243.6838669449</v>
      </c>
      <c r="R657" s="76">
        <v>35</v>
      </c>
      <c r="S657" s="75">
        <f>SQRT((P658-P656)^2+(Q658-Q656)^2)</f>
        <v>184.53021432850792</v>
      </c>
      <c r="T657" s="77">
        <f>IF(ATAN2((P658-P656),(Q658-Q656))&lt;0,ATAN2((P658-P656),(Q658-Q656))+2*PI(),ATAN2((P658-P656),(Q658-Q656)))*200/PI()</f>
        <v>217.7550175106456</v>
      </c>
      <c r="U657" s="75"/>
      <c r="V657" s="75"/>
      <c r="W657" s="75">
        <f>(S656+S658)-S657</f>
        <v>-0.030214328507923938</v>
      </c>
      <c r="AA657" s="64"/>
      <c r="AI657" s="64"/>
      <c r="AR657" s="57" t="s">
        <v>634</v>
      </c>
      <c r="AT657" s="66">
        <v>1984</v>
      </c>
      <c r="BM657" s="66" t="s">
        <v>225</v>
      </c>
    </row>
    <row r="658" spans="1:65" s="57" customFormat="1" ht="11.25">
      <c r="A658" s="55">
        <v>641</v>
      </c>
      <c r="B658" s="57" t="s">
        <v>154</v>
      </c>
      <c r="C658" s="57" t="s">
        <v>862</v>
      </c>
      <c r="L658" s="57" t="s">
        <v>126</v>
      </c>
      <c r="M658" s="64"/>
      <c r="N658" s="64"/>
      <c r="O658" s="55">
        <v>35</v>
      </c>
      <c r="P658" s="64">
        <v>7703518.6</v>
      </c>
      <c r="Q658" s="64">
        <v>609208.8</v>
      </c>
      <c r="R658" s="55">
        <v>35</v>
      </c>
      <c r="S658" s="57">
        <v>126.7</v>
      </c>
      <c r="T658" s="57">
        <f aca="true" t="shared" si="3" ref="T658:T720">S658/10</f>
        <v>12.67</v>
      </c>
      <c r="AI658" s="64">
        <v>33</v>
      </c>
      <c r="AR658" s="57" t="s">
        <v>634</v>
      </c>
      <c r="AT658" s="66">
        <v>1984</v>
      </c>
      <c r="AZ658" s="57" t="s">
        <v>860</v>
      </c>
      <c r="BC658" s="57" t="s">
        <v>861</v>
      </c>
      <c r="BD658" s="57" t="s">
        <v>272</v>
      </c>
      <c r="BF658" s="57" t="s">
        <v>795</v>
      </c>
      <c r="BM658" s="66"/>
    </row>
    <row r="659" spans="1:65" s="57" customFormat="1" ht="11.25">
      <c r="A659" s="55">
        <v>642</v>
      </c>
      <c r="B659" s="57" t="s">
        <v>227</v>
      </c>
      <c r="C659" s="57" t="s">
        <v>863</v>
      </c>
      <c r="L659" s="57" t="s">
        <v>126</v>
      </c>
      <c r="M659" s="64"/>
      <c r="N659" s="64"/>
      <c r="O659" s="55">
        <v>35</v>
      </c>
      <c r="P659" s="64">
        <v>7703597.6</v>
      </c>
      <c r="Q659" s="64">
        <v>609528.2</v>
      </c>
      <c r="R659" s="55">
        <v>35</v>
      </c>
      <c r="S659" s="57">
        <v>0</v>
      </c>
      <c r="T659" s="57">
        <f t="shared" si="3"/>
        <v>0</v>
      </c>
      <c r="AI659" s="64">
        <v>34.4</v>
      </c>
      <c r="AR659" s="57" t="s">
        <v>634</v>
      </c>
      <c r="AT659" s="66">
        <v>1984</v>
      </c>
      <c r="BF659" s="57" t="s">
        <v>799</v>
      </c>
      <c r="BM659" s="66"/>
    </row>
    <row r="660" spans="1:65" s="72" customFormat="1" ht="11.25">
      <c r="A660" s="55">
        <v>643</v>
      </c>
      <c r="B660" s="72" t="s">
        <v>154</v>
      </c>
      <c r="C660" s="72" t="s">
        <v>864</v>
      </c>
      <c r="L660" s="57" t="s">
        <v>126</v>
      </c>
      <c r="N660" s="73"/>
      <c r="O660" s="55">
        <v>35</v>
      </c>
      <c r="P660" s="73">
        <v>7703702.1</v>
      </c>
      <c r="Q660" s="73">
        <v>609522.3</v>
      </c>
      <c r="R660" s="55">
        <v>35</v>
      </c>
      <c r="S660" s="72">
        <v>61.6</v>
      </c>
      <c r="T660" s="57">
        <f t="shared" si="3"/>
        <v>6.16</v>
      </c>
      <c r="X660" s="57"/>
      <c r="AI660" s="73">
        <v>30</v>
      </c>
      <c r="AR660" s="57" t="s">
        <v>634</v>
      </c>
      <c r="AT660" s="74">
        <v>1947</v>
      </c>
      <c r="BM660" s="74"/>
    </row>
    <row r="661" spans="1:65" s="72" customFormat="1" ht="11.25">
      <c r="A661" s="55">
        <v>644</v>
      </c>
      <c r="B661" s="72" t="s">
        <v>222</v>
      </c>
      <c r="C661" s="72" t="s">
        <v>865</v>
      </c>
      <c r="N661" s="73"/>
      <c r="O661" s="55">
        <v>35</v>
      </c>
      <c r="P661" s="75">
        <f>P660+(S660-W661/2)*COS(T661*PI()/200)</f>
        <v>7703662.777622754</v>
      </c>
      <c r="Q661" s="75">
        <f>Q660+(S660-W661/2)*SIN(T661*PI()/200)</f>
        <v>609569.7460115824</v>
      </c>
      <c r="R661" s="76">
        <v>35</v>
      </c>
      <c r="S661" s="75">
        <f>SQRT((P662-P660)^2+(Q662-Q660)^2)</f>
        <v>123.64566308570211</v>
      </c>
      <c r="T661" s="77">
        <f>IF(ATAN2((P662-P660),(Q662-Q660))&lt;0,ATAN2((P662-P660),(Q662-Q660))+2*PI(),ATAN2((P662-P660),(Q662-Q660)))*200/PI()</f>
        <v>144.05701257214844</v>
      </c>
      <c r="U661" s="75"/>
      <c r="V661" s="75"/>
      <c r="W661" s="75">
        <f>(S660+S662)-S661</f>
        <v>-0.045663085702116746</v>
      </c>
      <c r="X661" s="57">
        <v>725</v>
      </c>
      <c r="Y661" s="65">
        <f>SUM($X$18:X661)</f>
        <v>72718.1</v>
      </c>
      <c r="Z661" s="57"/>
      <c r="AA661" s="64"/>
      <c r="AI661" s="73"/>
      <c r="AR661" s="72" t="s">
        <v>634</v>
      </c>
      <c r="AT661" s="74">
        <v>1947</v>
      </c>
      <c r="BM661" s="74" t="s">
        <v>225</v>
      </c>
    </row>
    <row r="662" spans="1:65" s="72" customFormat="1" ht="11.25">
      <c r="A662" s="55">
        <v>645</v>
      </c>
      <c r="B662" s="72" t="s">
        <v>154</v>
      </c>
      <c r="C662" s="72" t="s">
        <v>866</v>
      </c>
      <c r="L662" s="57" t="s">
        <v>126</v>
      </c>
      <c r="N662" s="73"/>
      <c r="O662" s="55">
        <v>35</v>
      </c>
      <c r="P662" s="73">
        <v>7703623.2</v>
      </c>
      <c r="Q662" s="73">
        <v>609617.5</v>
      </c>
      <c r="R662" s="55">
        <v>35</v>
      </c>
      <c r="S662" s="72">
        <v>62</v>
      </c>
      <c r="T662" s="57">
        <f t="shared" si="3"/>
        <v>6.2</v>
      </c>
      <c r="X662" s="57"/>
      <c r="AI662" s="73">
        <v>34.3</v>
      </c>
      <c r="AR662" s="57" t="s">
        <v>634</v>
      </c>
      <c r="AT662" s="74">
        <v>1947</v>
      </c>
      <c r="BM662" s="74"/>
    </row>
    <row r="663" spans="1:65" s="57" customFormat="1" ht="11.25">
      <c r="A663" s="55">
        <v>646</v>
      </c>
      <c r="B663" s="57" t="s">
        <v>154</v>
      </c>
      <c r="C663" s="57" t="s">
        <v>867</v>
      </c>
      <c r="L663" s="57" t="s">
        <v>126</v>
      </c>
      <c r="M663" s="64"/>
      <c r="N663" s="64"/>
      <c r="O663" s="55">
        <v>35</v>
      </c>
      <c r="P663" s="64">
        <v>7703705.9</v>
      </c>
      <c r="Q663" s="64">
        <v>609529.2</v>
      </c>
      <c r="R663" s="55">
        <v>35</v>
      </c>
      <c r="S663" s="57">
        <v>61</v>
      </c>
      <c r="T663" s="57">
        <f t="shared" si="3"/>
        <v>6.1</v>
      </c>
      <c r="AI663" s="64">
        <v>30.4</v>
      </c>
      <c r="AR663" s="57" t="s">
        <v>634</v>
      </c>
      <c r="AT663" s="66">
        <v>1984</v>
      </c>
      <c r="AZ663" s="57" t="s">
        <v>860</v>
      </c>
      <c r="BC663" s="57" t="s">
        <v>861</v>
      </c>
      <c r="BD663" s="57" t="s">
        <v>272</v>
      </c>
      <c r="BF663" s="57" t="s">
        <v>806</v>
      </c>
      <c r="BM663" s="66"/>
    </row>
    <row r="664" spans="1:65" s="57" customFormat="1" ht="11.25">
      <c r="A664" s="55">
        <v>647</v>
      </c>
      <c r="B664" s="57" t="s">
        <v>222</v>
      </c>
      <c r="C664" s="57" t="s">
        <v>865</v>
      </c>
      <c r="N664" s="64"/>
      <c r="O664" s="55">
        <v>35</v>
      </c>
      <c r="P664" s="75">
        <f>P663+(S663-W664/2)*COS(T664*PI()/200)</f>
        <v>7703667.117967631</v>
      </c>
      <c r="Q664" s="75">
        <f>Q663+(S663-W664/2)*SIN(T664*PI()/200)</f>
        <v>609576.2641287962</v>
      </c>
      <c r="R664" s="76">
        <v>35</v>
      </c>
      <c r="S664" s="75">
        <f>SQRT((P665-P663)^2+(Q665-Q663)^2)</f>
        <v>122.96849189948435</v>
      </c>
      <c r="T664" s="77">
        <f>IF(ATAN2((P665-P663),(Q665-Q663))&lt;0,ATAN2((P665-P663),(Q665-Q663))+2*PI(),ATAN2((P665-P663),(Q665-Q663)))*200/PI()</f>
        <v>143.87709510880518</v>
      </c>
      <c r="U664" s="75"/>
      <c r="V664" s="75"/>
      <c r="W664" s="75">
        <f>(S663+S665)-S664</f>
        <v>0.03150810051565145</v>
      </c>
      <c r="AA664" s="64"/>
      <c r="AI664" s="64"/>
      <c r="AR664" s="57" t="s">
        <v>634</v>
      </c>
      <c r="AT664" s="66">
        <v>1984</v>
      </c>
      <c r="BM664" s="66" t="s">
        <v>225</v>
      </c>
    </row>
    <row r="665" spans="1:65" s="57" customFormat="1" ht="11.25">
      <c r="A665" s="55">
        <v>648</v>
      </c>
      <c r="B665" s="57" t="s">
        <v>154</v>
      </c>
      <c r="C665" s="57" t="s">
        <v>868</v>
      </c>
      <c r="L665" s="57" t="s">
        <v>126</v>
      </c>
      <c r="M665" s="64"/>
      <c r="N665" s="64"/>
      <c r="O665" s="55">
        <v>35</v>
      </c>
      <c r="P665" s="64">
        <v>7703627.7</v>
      </c>
      <c r="Q665" s="64">
        <v>609624.1</v>
      </c>
      <c r="R665" s="55">
        <v>35</v>
      </c>
      <c r="S665" s="57">
        <v>62</v>
      </c>
      <c r="T665" s="57">
        <f t="shared" si="3"/>
        <v>6.2</v>
      </c>
      <c r="AI665" s="64">
        <v>33.6</v>
      </c>
      <c r="AR665" s="57" t="s">
        <v>634</v>
      </c>
      <c r="AT665" s="66">
        <v>1984</v>
      </c>
      <c r="AZ665" s="57" t="s">
        <v>860</v>
      </c>
      <c r="BC665" s="57" t="s">
        <v>861</v>
      </c>
      <c r="BD665" s="57" t="s">
        <v>272</v>
      </c>
      <c r="BF665" s="57" t="s">
        <v>806</v>
      </c>
      <c r="BM665" s="66"/>
    </row>
    <row r="666" spans="1:65" s="57" customFormat="1" ht="11.25">
      <c r="A666" s="55">
        <v>649</v>
      </c>
      <c r="B666" s="57" t="s">
        <v>227</v>
      </c>
      <c r="C666" s="57" t="s">
        <v>869</v>
      </c>
      <c r="L666" s="57" t="s">
        <v>126</v>
      </c>
      <c r="M666" s="64"/>
      <c r="N666" s="64"/>
      <c r="O666" s="55">
        <v>35</v>
      </c>
      <c r="P666" s="64">
        <v>7703667.1</v>
      </c>
      <c r="Q666" s="64">
        <v>609576.3</v>
      </c>
      <c r="R666" s="55">
        <v>35</v>
      </c>
      <c r="S666" s="57">
        <v>0</v>
      </c>
      <c r="T666" s="57">
        <f t="shared" si="3"/>
        <v>0</v>
      </c>
      <c r="AI666" s="64"/>
      <c r="AR666" s="57" t="s">
        <v>634</v>
      </c>
      <c r="AT666" s="66">
        <v>1984</v>
      </c>
      <c r="AZ666" s="57" t="s">
        <v>860</v>
      </c>
      <c r="BC666" s="57" t="s">
        <v>861</v>
      </c>
      <c r="BD666" s="57" t="s">
        <v>272</v>
      </c>
      <c r="BF666" s="57" t="s">
        <v>809</v>
      </c>
      <c r="BM666" s="66"/>
    </row>
    <row r="667" spans="1:65" s="57" customFormat="1" ht="11.25">
      <c r="A667" s="55">
        <v>650</v>
      </c>
      <c r="B667" s="57" t="s">
        <v>154</v>
      </c>
      <c r="C667" s="57" t="s">
        <v>870</v>
      </c>
      <c r="L667" s="57" t="s">
        <v>126</v>
      </c>
      <c r="M667" s="64"/>
      <c r="N667" s="64"/>
      <c r="O667" s="55">
        <v>35</v>
      </c>
      <c r="P667" s="64">
        <v>7704005.1</v>
      </c>
      <c r="Q667" s="64">
        <v>609640.4</v>
      </c>
      <c r="R667" s="55">
        <v>35</v>
      </c>
      <c r="S667" s="57">
        <v>85.3</v>
      </c>
      <c r="T667" s="57">
        <f t="shared" si="3"/>
        <v>8.53</v>
      </c>
      <c r="AI667" s="64">
        <v>25.3</v>
      </c>
      <c r="AR667" s="57" t="s">
        <v>634</v>
      </c>
      <c r="AT667" s="66">
        <v>1984</v>
      </c>
      <c r="AZ667" s="57" t="s">
        <v>860</v>
      </c>
      <c r="BC667" s="57" t="s">
        <v>861</v>
      </c>
      <c r="BD667" s="57" t="s">
        <v>272</v>
      </c>
      <c r="BF667" s="57" t="s">
        <v>806</v>
      </c>
      <c r="BM667" s="66"/>
    </row>
    <row r="668" spans="1:65" s="57" customFormat="1" ht="11.25">
      <c r="A668" s="55">
        <v>651</v>
      </c>
      <c r="B668" s="57" t="s">
        <v>222</v>
      </c>
      <c r="C668" s="57" t="s">
        <v>871</v>
      </c>
      <c r="N668" s="64"/>
      <c r="O668" s="55">
        <v>35</v>
      </c>
      <c r="P668" s="75">
        <f>P667+(S667-W668/2)*COS(T668*PI()/200)</f>
        <v>7703978.786375992</v>
      </c>
      <c r="Q668" s="75">
        <f>Q667+(S667-W668/2)*SIN(T668*PI()/200)</f>
        <v>609721.5441659002</v>
      </c>
      <c r="R668" s="76">
        <v>35</v>
      </c>
      <c r="S668" s="75">
        <f>SQRT((P669-P667)^2+(Q669-Q667)^2)</f>
        <v>135.50811783797468</v>
      </c>
      <c r="T668" s="77">
        <f>IF(ATAN2((P669-P667),(Q669-Q667))&lt;0,ATAN2((P669-P667),(Q669-Q667))+2*PI(),ATAN2((P669-P667),(Q669-Q667)))*200/PI()</f>
        <v>119.96329522052646</v>
      </c>
      <c r="U668" s="75"/>
      <c r="V668" s="75"/>
      <c r="W668" s="75">
        <f>(S667+S669)-S668</f>
        <v>-0.008117837974680242</v>
      </c>
      <c r="AA668" s="64"/>
      <c r="AI668" s="64"/>
      <c r="AR668" s="57" t="s">
        <v>634</v>
      </c>
      <c r="AT668" s="66">
        <v>1984</v>
      </c>
      <c r="BM668" s="66" t="s">
        <v>225</v>
      </c>
    </row>
    <row r="669" spans="1:65" s="57" customFormat="1" ht="11.25">
      <c r="A669" s="55">
        <v>652</v>
      </c>
      <c r="B669" s="57" t="s">
        <v>154</v>
      </c>
      <c r="C669" s="57" t="s">
        <v>872</v>
      </c>
      <c r="L669" s="57" t="s">
        <v>126</v>
      </c>
      <c r="M669" s="64"/>
      <c r="N669" s="64"/>
      <c r="O669" s="55">
        <v>35</v>
      </c>
      <c r="P669" s="64">
        <v>7703963.3</v>
      </c>
      <c r="Q669" s="64">
        <v>609769.3</v>
      </c>
      <c r="R669" s="55">
        <v>35</v>
      </c>
      <c r="S669" s="57">
        <v>50.2</v>
      </c>
      <c r="T669" s="57">
        <f t="shared" si="3"/>
        <v>5.0200000000000005</v>
      </c>
      <c r="AI669" s="64">
        <v>24.9</v>
      </c>
      <c r="AR669" s="57" t="s">
        <v>634</v>
      </c>
      <c r="AT669" s="66">
        <v>1984</v>
      </c>
      <c r="AZ669" s="57" t="s">
        <v>860</v>
      </c>
      <c r="BC669" s="57" t="s">
        <v>861</v>
      </c>
      <c r="BD669" s="57" t="s">
        <v>272</v>
      </c>
      <c r="BF669" s="57" t="s">
        <v>806</v>
      </c>
      <c r="BM669" s="66"/>
    </row>
    <row r="670" spans="1:65" s="57" customFormat="1" ht="11.25">
      <c r="A670" s="55">
        <v>653</v>
      </c>
      <c r="B670" s="57" t="s">
        <v>227</v>
      </c>
      <c r="C670" s="57" t="s">
        <v>873</v>
      </c>
      <c r="L670" s="57" t="s">
        <v>126</v>
      </c>
      <c r="M670" s="64"/>
      <c r="N670" s="64"/>
      <c r="O670" s="55">
        <v>35</v>
      </c>
      <c r="P670" s="64">
        <v>7703978.8</v>
      </c>
      <c r="Q670" s="64">
        <v>609721.5</v>
      </c>
      <c r="R670" s="55">
        <v>35</v>
      </c>
      <c r="S670" s="57">
        <v>0</v>
      </c>
      <c r="T670" s="57">
        <f t="shared" si="3"/>
        <v>0</v>
      </c>
      <c r="AI670" s="64"/>
      <c r="AR670" s="57" t="s">
        <v>634</v>
      </c>
      <c r="AT670" s="66">
        <v>1984</v>
      </c>
      <c r="AZ670" s="57" t="s">
        <v>860</v>
      </c>
      <c r="BC670" s="57" t="s">
        <v>861</v>
      </c>
      <c r="BD670" s="57" t="s">
        <v>272</v>
      </c>
      <c r="BF670" s="57" t="s">
        <v>809</v>
      </c>
      <c r="BM670" s="66"/>
    </row>
    <row r="671" spans="1:65" s="72" customFormat="1" ht="11.25">
      <c r="A671" s="55">
        <v>654</v>
      </c>
      <c r="B671" s="72" t="s">
        <v>154</v>
      </c>
      <c r="C671" s="72" t="s">
        <v>874</v>
      </c>
      <c r="L671" s="57" t="s">
        <v>126</v>
      </c>
      <c r="N671" s="73"/>
      <c r="O671" s="55">
        <v>35</v>
      </c>
      <c r="P671" s="73">
        <v>7704343</v>
      </c>
      <c r="Q671" s="73">
        <v>609804.8</v>
      </c>
      <c r="R671" s="55">
        <v>35</v>
      </c>
      <c r="S671" s="72">
        <v>49.4</v>
      </c>
      <c r="T671" s="57">
        <f t="shared" si="3"/>
        <v>4.9399999999999995</v>
      </c>
      <c r="X671" s="57"/>
      <c r="AI671" s="73">
        <v>23.9</v>
      </c>
      <c r="AR671" s="57" t="s">
        <v>634</v>
      </c>
      <c r="AT671" s="74">
        <v>1947</v>
      </c>
      <c r="AZ671" s="72" t="s">
        <v>875</v>
      </c>
      <c r="BM671" s="74"/>
    </row>
    <row r="672" spans="1:65" s="72" customFormat="1" ht="11.25">
      <c r="A672" s="55">
        <v>655</v>
      </c>
      <c r="B672" s="72" t="s">
        <v>222</v>
      </c>
      <c r="C672" s="72" t="s">
        <v>876</v>
      </c>
      <c r="N672" s="73"/>
      <c r="O672" s="55">
        <v>35</v>
      </c>
      <c r="P672" s="75">
        <f>P671+(S671-W672/2)*COS(T672*PI()/200)</f>
        <v>7704331.164143093</v>
      </c>
      <c r="Q672" s="75">
        <f>Q671+(S671-W672/2)*SIN(T672*PI()/200)</f>
        <v>609852.7683020603</v>
      </c>
      <c r="R672" s="76">
        <v>35</v>
      </c>
      <c r="S672" s="75">
        <f>SQRT((P673-P671)^2+(Q673-Q671)^2)</f>
        <v>134.41387577185623</v>
      </c>
      <c r="T672" s="77">
        <f>IF(ATAN2((P673-P671),(Q673-Q671))&lt;0,ATAN2((P673-P671),(Q673-Q671))+2*PI(),ATAN2((P673-P671),(Q673-Q671)))*200/PI()</f>
        <v>115.40054454929297</v>
      </c>
      <c r="U672" s="75"/>
      <c r="V672" s="75"/>
      <c r="W672" s="75">
        <f>(S671+S673)-S672</f>
        <v>-0.013875771856220354</v>
      </c>
      <c r="X672" s="57">
        <v>560</v>
      </c>
      <c r="Y672" s="65">
        <f>SUM($X$18:X672)</f>
        <v>73278.1</v>
      </c>
      <c r="Z672" s="57"/>
      <c r="AA672" s="64"/>
      <c r="AI672" s="73"/>
      <c r="AR672" s="72" t="s">
        <v>634</v>
      </c>
      <c r="AT672" s="74">
        <v>1947</v>
      </c>
      <c r="BM672" s="74" t="s">
        <v>225</v>
      </c>
    </row>
    <row r="673" spans="1:65" s="72" customFormat="1" ht="11.25">
      <c r="A673" s="55">
        <v>656</v>
      </c>
      <c r="B673" s="72" t="s">
        <v>154</v>
      </c>
      <c r="C673" s="72" t="s">
        <v>877</v>
      </c>
      <c r="L673" s="57" t="s">
        <v>126</v>
      </c>
      <c r="N673" s="73"/>
      <c r="O673" s="55">
        <v>35</v>
      </c>
      <c r="P673" s="73">
        <v>7704310.8</v>
      </c>
      <c r="Q673" s="73">
        <v>609935.3</v>
      </c>
      <c r="R673" s="55">
        <v>35</v>
      </c>
      <c r="S673" s="72">
        <v>85</v>
      </c>
      <c r="T673" s="57">
        <f t="shared" si="3"/>
        <v>8.5</v>
      </c>
      <c r="X673" s="57"/>
      <c r="AI673" s="73">
        <v>28.1</v>
      </c>
      <c r="AR673" s="57" t="s">
        <v>634</v>
      </c>
      <c r="AT673" s="74">
        <v>1947</v>
      </c>
      <c r="AZ673" s="72" t="s">
        <v>878</v>
      </c>
      <c r="BM673" s="74"/>
    </row>
    <row r="674" spans="1:65" s="57" customFormat="1" ht="11.25">
      <c r="A674" s="55">
        <v>657</v>
      </c>
      <c r="B674" s="57" t="s">
        <v>154</v>
      </c>
      <c r="C674" s="57" t="s">
        <v>879</v>
      </c>
      <c r="L674" s="57" t="s">
        <v>126</v>
      </c>
      <c r="M674" s="64"/>
      <c r="N674" s="64"/>
      <c r="O674" s="55">
        <v>35</v>
      </c>
      <c r="P674" s="64">
        <v>7704345.8</v>
      </c>
      <c r="Q674" s="64">
        <v>609809.2</v>
      </c>
      <c r="R674" s="55">
        <v>35</v>
      </c>
      <c r="S674" s="57">
        <v>49.2</v>
      </c>
      <c r="T674" s="57">
        <f t="shared" si="3"/>
        <v>4.92</v>
      </c>
      <c r="AI674" s="64">
        <v>24.6</v>
      </c>
      <c r="AR674" s="57" t="s">
        <v>634</v>
      </c>
      <c r="AT674" s="66">
        <v>1984</v>
      </c>
      <c r="AZ674" s="57" t="s">
        <v>860</v>
      </c>
      <c r="BC674" s="57" t="s">
        <v>861</v>
      </c>
      <c r="BD674" s="57" t="s">
        <v>272</v>
      </c>
      <c r="BF674" s="57" t="s">
        <v>806</v>
      </c>
      <c r="BM674" s="66"/>
    </row>
    <row r="675" spans="1:65" s="57" customFormat="1" ht="11.25">
      <c r="A675" s="55">
        <v>658</v>
      </c>
      <c r="B675" s="57" t="s">
        <v>222</v>
      </c>
      <c r="C675" s="57" t="s">
        <v>876</v>
      </c>
      <c r="N675" s="64"/>
      <c r="O675" s="55">
        <v>35</v>
      </c>
      <c r="P675" s="75">
        <f>P674+(S674-W675/2)*COS(T675*PI()/200)</f>
        <v>7704334.180722128</v>
      </c>
      <c r="Q675" s="75">
        <f>Q674+(S674-W675/2)*SIN(T675*PI()/200)</f>
        <v>609857.0008266915</v>
      </c>
      <c r="R675" s="76">
        <v>35</v>
      </c>
      <c r="S675" s="75">
        <f>SQRT((P676-P674)^2+(Q676-Q674)^2)</f>
        <v>133.78549996160442</v>
      </c>
      <c r="T675" s="77">
        <f>IF(ATAN2((P676-P674),(Q676-Q674))&lt;0,ATAN2((P676-P674),(Q676-Q674))+2*PI(),ATAN2((P676-P674),(Q676-Q674)))*200/PI()</f>
        <v>115.18034408811309</v>
      </c>
      <c r="U675" s="75"/>
      <c r="V675" s="75"/>
      <c r="W675" s="75">
        <f>(S674+S676)-S675</f>
        <v>0.014500038395595993</v>
      </c>
      <c r="AA675" s="64"/>
      <c r="AI675" s="64"/>
      <c r="AR675" s="57" t="s">
        <v>634</v>
      </c>
      <c r="AT675" s="66">
        <v>1984</v>
      </c>
      <c r="BM675" s="66" t="s">
        <v>225</v>
      </c>
    </row>
    <row r="676" spans="1:65" s="57" customFormat="1" ht="11.25">
      <c r="A676" s="55">
        <v>659</v>
      </c>
      <c r="B676" s="57" t="s">
        <v>154</v>
      </c>
      <c r="C676" s="57" t="s">
        <v>880</v>
      </c>
      <c r="L676" s="57" t="s">
        <v>126</v>
      </c>
      <c r="M676" s="64"/>
      <c r="N676" s="64"/>
      <c r="O676" s="55">
        <v>35</v>
      </c>
      <c r="P676" s="64">
        <v>7704314.2</v>
      </c>
      <c r="Q676" s="64">
        <v>609939.2</v>
      </c>
      <c r="R676" s="55">
        <v>35</v>
      </c>
      <c r="S676" s="57">
        <v>84.6</v>
      </c>
      <c r="T676" s="57">
        <f t="shared" si="3"/>
        <v>8.459999999999999</v>
      </c>
      <c r="AI676" s="64">
        <v>28.7</v>
      </c>
      <c r="AR676" s="57" t="s">
        <v>634</v>
      </c>
      <c r="AT676" s="66">
        <v>1984</v>
      </c>
      <c r="AZ676" s="57" t="s">
        <v>860</v>
      </c>
      <c r="BC676" s="57" t="s">
        <v>861</v>
      </c>
      <c r="BD676" s="57" t="s">
        <v>272</v>
      </c>
      <c r="BF676" s="57" t="s">
        <v>806</v>
      </c>
      <c r="BM676" s="66"/>
    </row>
    <row r="677" spans="1:65" s="57" customFormat="1" ht="11.25">
      <c r="A677" s="55">
        <v>660</v>
      </c>
      <c r="B677" s="57" t="s">
        <v>227</v>
      </c>
      <c r="C677" s="57" t="s">
        <v>881</v>
      </c>
      <c r="L677" s="57" t="s">
        <v>126</v>
      </c>
      <c r="M677" s="64"/>
      <c r="N677" s="64"/>
      <c r="O677" s="55">
        <v>35</v>
      </c>
      <c r="P677" s="64">
        <v>7704334.2</v>
      </c>
      <c r="Q677" s="64">
        <v>609857</v>
      </c>
      <c r="R677" s="55">
        <v>35</v>
      </c>
      <c r="S677" s="57">
        <v>0</v>
      </c>
      <c r="T677" s="57">
        <f t="shared" si="3"/>
        <v>0</v>
      </c>
      <c r="AI677" s="64"/>
      <c r="AR677" s="57" t="s">
        <v>634</v>
      </c>
      <c r="AT677" s="66">
        <v>1984</v>
      </c>
      <c r="AZ677" s="57" t="s">
        <v>860</v>
      </c>
      <c r="BC677" s="57" t="s">
        <v>861</v>
      </c>
      <c r="BD677" s="57" t="s">
        <v>272</v>
      </c>
      <c r="BF677" s="57" t="s">
        <v>809</v>
      </c>
      <c r="BM677" s="66"/>
    </row>
    <row r="678" spans="1:65" s="57" customFormat="1" ht="11.25">
      <c r="A678" s="55">
        <v>661</v>
      </c>
      <c r="B678" s="57" t="s">
        <v>154</v>
      </c>
      <c r="C678" s="57" t="s">
        <v>882</v>
      </c>
      <c r="L678" s="57" t="s">
        <v>126</v>
      </c>
      <c r="M678" s="64"/>
      <c r="N678" s="64"/>
      <c r="O678" s="55">
        <v>35</v>
      </c>
      <c r="P678" s="64">
        <v>7704798.4</v>
      </c>
      <c r="Q678" s="64">
        <v>610049.2</v>
      </c>
      <c r="R678" s="55">
        <v>35</v>
      </c>
      <c r="S678" s="57">
        <v>46.8</v>
      </c>
      <c r="T678" s="57">
        <f t="shared" si="3"/>
        <v>4.68</v>
      </c>
      <c r="AI678" s="64">
        <v>22.2</v>
      </c>
      <c r="AR678" s="57" t="s">
        <v>634</v>
      </c>
      <c r="AT678" s="66">
        <v>1947</v>
      </c>
      <c r="AZ678" s="57" t="s">
        <v>883</v>
      </c>
      <c r="BD678" s="57" t="s">
        <v>42</v>
      </c>
      <c r="BM678" s="66"/>
    </row>
    <row r="679" spans="1:65" s="57" customFormat="1" ht="11.25">
      <c r="A679" s="55">
        <v>662</v>
      </c>
      <c r="B679" s="57" t="s">
        <v>222</v>
      </c>
      <c r="C679" s="57" t="s">
        <v>884</v>
      </c>
      <c r="N679" s="64"/>
      <c r="O679" s="55">
        <v>35</v>
      </c>
      <c r="P679" s="75">
        <f>P678+(S678-W679/2)*COS(T679*PI()/200)</f>
        <v>7704766.735754705</v>
      </c>
      <c r="Q679" s="75">
        <f>Q678+(S678-W679/2)*SIN(T679*PI()/200)</f>
        <v>610083.7022290123</v>
      </c>
      <c r="R679" s="76">
        <v>35</v>
      </c>
      <c r="S679" s="75">
        <f>SQRT((P680-P678)^2+(Q680-Q678)^2)</f>
        <v>146.85955876334057</v>
      </c>
      <c r="T679" s="77">
        <f>IF(ATAN2((P680-P678),(Q680-Q678))&lt;0,ATAN2((P680-P678),(Q680-Q678))+2*PI(),ATAN2((P680-P678),(Q680-Q678)))*200/PI()</f>
        <v>147.27111069839776</v>
      </c>
      <c r="U679" s="75"/>
      <c r="V679" s="75"/>
      <c r="W679" s="75">
        <f>(S678+S680)-S679</f>
        <v>-0.05955876334056143</v>
      </c>
      <c r="X679" s="57">
        <v>630</v>
      </c>
      <c r="Y679" s="65">
        <f>SUM($X$18:X679)</f>
        <v>73908.1</v>
      </c>
      <c r="AA679" s="64"/>
      <c r="AI679" s="64"/>
      <c r="AR679" s="57" t="s">
        <v>634</v>
      </c>
      <c r="AT679" s="66">
        <v>1947</v>
      </c>
      <c r="BM679" s="66" t="s">
        <v>225</v>
      </c>
    </row>
    <row r="680" spans="1:65" s="57" customFormat="1" ht="11.25">
      <c r="A680" s="55">
        <v>663</v>
      </c>
      <c r="B680" s="57" t="s">
        <v>154</v>
      </c>
      <c r="C680" s="57" t="s">
        <v>885</v>
      </c>
      <c r="L680" s="57" t="s">
        <v>126</v>
      </c>
      <c r="M680" s="64"/>
      <c r="N680" s="64"/>
      <c r="O680" s="55">
        <v>35</v>
      </c>
      <c r="P680" s="64">
        <v>7704699.1</v>
      </c>
      <c r="Q680" s="64">
        <v>610157.4</v>
      </c>
      <c r="R680" s="55">
        <v>35</v>
      </c>
      <c r="S680" s="57">
        <v>100</v>
      </c>
      <c r="T680" s="57">
        <f t="shared" si="3"/>
        <v>10</v>
      </c>
      <c r="AI680" s="64">
        <v>24.1</v>
      </c>
      <c r="AR680" s="57" t="s">
        <v>634</v>
      </c>
      <c r="AT680" s="66">
        <v>1947</v>
      </c>
      <c r="AZ680" s="57" t="s">
        <v>886</v>
      </c>
      <c r="BD680" s="57" t="s">
        <v>42</v>
      </c>
      <c r="BM680" s="66"/>
    </row>
    <row r="681" spans="1:65" s="57" customFormat="1" ht="11.25">
      <c r="A681" s="55">
        <v>664</v>
      </c>
      <c r="B681" s="57" t="s">
        <v>154</v>
      </c>
      <c r="C681" s="57" t="s">
        <v>887</v>
      </c>
      <c r="L681" s="57" t="s">
        <v>126</v>
      </c>
      <c r="M681" s="64"/>
      <c r="N681" s="64"/>
      <c r="O681" s="55">
        <v>35</v>
      </c>
      <c r="P681" s="64">
        <v>7705272.6</v>
      </c>
      <c r="Q681" s="64">
        <v>610483.6</v>
      </c>
      <c r="R681" s="55">
        <v>35</v>
      </c>
      <c r="S681" s="57">
        <v>49.2</v>
      </c>
      <c r="T681" s="57">
        <f t="shared" si="3"/>
        <v>4.92</v>
      </c>
      <c r="AI681" s="64">
        <v>23.1</v>
      </c>
      <c r="AR681" s="57" t="s">
        <v>634</v>
      </c>
      <c r="AT681" s="66">
        <v>1947</v>
      </c>
      <c r="BM681" s="66"/>
    </row>
    <row r="682" spans="1:65" s="57" customFormat="1" ht="11.25">
      <c r="A682" s="55">
        <v>665</v>
      </c>
      <c r="B682" s="57" t="s">
        <v>222</v>
      </c>
      <c r="C682" s="57" t="s">
        <v>888</v>
      </c>
      <c r="N682" s="64"/>
      <c r="O682" s="55">
        <v>35</v>
      </c>
      <c r="P682" s="75">
        <f>P681+(S681-W682/2)*COS(T682*PI()/200)</f>
        <v>7705232.349929666</v>
      </c>
      <c r="Q682" s="75">
        <f>Q681+(S681-W682/2)*SIN(T682*PI()/200)</f>
        <v>610511.9451199532</v>
      </c>
      <c r="R682" s="76">
        <v>35</v>
      </c>
      <c r="S682" s="75">
        <f>SQRT((P683-P681)^2+(Q683-Q681)^2)</f>
        <v>130.25839704218689</v>
      </c>
      <c r="T682" s="77">
        <f>IF(ATAN2((P683-P681),(Q683-Q681))&lt;0,ATAN2((P683-P681),(Q683-Q681))+2*PI(),ATAN2((P683-P681),(Q683-Q681)))*200/PI()</f>
        <v>160.9398026309473</v>
      </c>
      <c r="U682" s="75"/>
      <c r="V682" s="75"/>
      <c r="W682" s="75">
        <f>(S681+S683)-S682</f>
        <v>-0.0583970421868969</v>
      </c>
      <c r="X682" s="57">
        <v>790</v>
      </c>
      <c r="Y682" s="65">
        <f>SUM($X$18:X682)</f>
        <v>74698.1</v>
      </c>
      <c r="AA682" s="64"/>
      <c r="AI682" s="64"/>
      <c r="AR682" s="57" t="s">
        <v>634</v>
      </c>
      <c r="AT682" s="66">
        <v>1947</v>
      </c>
      <c r="BM682" s="66" t="s">
        <v>225</v>
      </c>
    </row>
    <row r="683" spans="1:65" s="57" customFormat="1" ht="11.25">
      <c r="A683" s="55">
        <v>666</v>
      </c>
      <c r="B683" s="57" t="s">
        <v>154</v>
      </c>
      <c r="C683" s="57" t="s">
        <v>889</v>
      </c>
      <c r="L683" s="57" t="s">
        <v>126</v>
      </c>
      <c r="M683" s="64"/>
      <c r="N683" s="64"/>
      <c r="O683" s="55">
        <v>35</v>
      </c>
      <c r="P683" s="64">
        <v>7705166.1</v>
      </c>
      <c r="Q683" s="64">
        <v>610558.6</v>
      </c>
      <c r="R683" s="55">
        <v>35</v>
      </c>
      <c r="S683" s="57">
        <v>81</v>
      </c>
      <c r="T683" s="57">
        <f t="shared" si="3"/>
        <v>8.1</v>
      </c>
      <c r="AI683" s="64">
        <v>22.8</v>
      </c>
      <c r="AR683" s="57" t="s">
        <v>634</v>
      </c>
      <c r="AT683" s="66">
        <v>1947</v>
      </c>
      <c r="BM683" s="66"/>
    </row>
    <row r="684" spans="1:65" s="72" customFormat="1" ht="11.25">
      <c r="A684" s="55">
        <v>667</v>
      </c>
      <c r="B684" s="72" t="s">
        <v>154</v>
      </c>
      <c r="C684" s="72" t="s">
        <v>890</v>
      </c>
      <c r="L684" s="72" t="s">
        <v>126</v>
      </c>
      <c r="M684" s="73"/>
      <c r="N684" s="73"/>
      <c r="O684" s="55">
        <v>35</v>
      </c>
      <c r="P684" s="73">
        <v>7705730.1</v>
      </c>
      <c r="Q684" s="73">
        <v>611113.6</v>
      </c>
      <c r="R684" s="55">
        <v>35</v>
      </c>
      <c r="S684" s="72">
        <v>53.2</v>
      </c>
      <c r="T684" s="57">
        <f t="shared" si="3"/>
        <v>5.32</v>
      </c>
      <c r="X684" s="57"/>
      <c r="AI684" s="73">
        <v>21.4</v>
      </c>
      <c r="AR684" s="72" t="s">
        <v>634</v>
      </c>
      <c r="AT684" s="74">
        <v>1947</v>
      </c>
      <c r="BM684" s="74"/>
    </row>
    <row r="685" spans="1:65" s="72" customFormat="1" ht="11.25">
      <c r="A685" s="55">
        <v>668</v>
      </c>
      <c r="B685" s="72" t="s">
        <v>222</v>
      </c>
      <c r="C685" s="72" t="s">
        <v>891</v>
      </c>
      <c r="N685" s="73"/>
      <c r="O685" s="55">
        <v>35</v>
      </c>
      <c r="P685" s="75">
        <f>P684+(S684-W685/2)*COS(T685*PI()/200)</f>
        <v>7705691.997031723</v>
      </c>
      <c r="Q685" s="75">
        <f>Q684+(S684-W685/2)*SIN(T685*PI()/200)</f>
        <v>611150.730306489</v>
      </c>
      <c r="R685" s="76">
        <v>35</v>
      </c>
      <c r="S685" s="75">
        <f>SQRT((P686-P684)^2+(Q686-Q684)^2)</f>
        <v>125.80480912882881</v>
      </c>
      <c r="T685" s="77">
        <f>IF(ATAN2((P686-P684),(Q686-Q684))&lt;0,ATAN2((P686-P684),(Q686-Q684))+2*PI(),ATAN2((P686-P684),(Q686-Q684)))*200/PI()</f>
        <v>150.8230151225906</v>
      </c>
      <c r="U685" s="75"/>
      <c r="V685" s="75"/>
      <c r="W685" s="75">
        <f>(S684+S686)-S685</f>
        <v>-0.004809128828810572</v>
      </c>
      <c r="X685" s="57">
        <v>795</v>
      </c>
      <c r="Y685" s="65">
        <f>SUM($X$18:X685)</f>
        <v>75493.1</v>
      </c>
      <c r="Z685" s="57"/>
      <c r="AA685" s="64"/>
      <c r="AI685" s="73"/>
      <c r="AR685" s="72" t="s">
        <v>634</v>
      </c>
      <c r="AT685" s="74">
        <v>1947</v>
      </c>
      <c r="BM685" s="74" t="s">
        <v>225</v>
      </c>
    </row>
    <row r="686" spans="1:65" s="72" customFormat="1" ht="11.25">
      <c r="A686" s="55">
        <v>669</v>
      </c>
      <c r="B686" s="72" t="s">
        <v>154</v>
      </c>
      <c r="C686" s="72" t="s">
        <v>892</v>
      </c>
      <c r="L686" s="72" t="s">
        <v>126</v>
      </c>
      <c r="M686" s="73"/>
      <c r="N686" s="73"/>
      <c r="O686" s="55">
        <v>35</v>
      </c>
      <c r="P686" s="73">
        <v>7705640</v>
      </c>
      <c r="Q686" s="73">
        <v>611201.4</v>
      </c>
      <c r="R686" s="55">
        <v>35</v>
      </c>
      <c r="S686" s="72">
        <v>72.6</v>
      </c>
      <c r="T686" s="57">
        <f t="shared" si="3"/>
        <v>7.26</v>
      </c>
      <c r="X686" s="57"/>
      <c r="AI686" s="73">
        <v>21.2</v>
      </c>
      <c r="AR686" s="72" t="s">
        <v>634</v>
      </c>
      <c r="AT686" s="74">
        <v>1947</v>
      </c>
      <c r="BM686" s="74"/>
    </row>
    <row r="687" spans="1:65" s="57" customFormat="1" ht="11.25">
      <c r="A687" s="55">
        <v>670</v>
      </c>
      <c r="B687" s="57" t="s">
        <v>154</v>
      </c>
      <c r="C687" s="57" t="s">
        <v>890</v>
      </c>
      <c r="L687" s="57" t="s">
        <v>126</v>
      </c>
      <c r="M687" s="64"/>
      <c r="N687" s="64"/>
      <c r="O687" s="55">
        <v>35</v>
      </c>
      <c r="P687" s="64">
        <v>7705730.1</v>
      </c>
      <c r="Q687" s="64">
        <v>611113.6</v>
      </c>
      <c r="R687" s="55">
        <v>35</v>
      </c>
      <c r="S687" s="57">
        <v>53.2</v>
      </c>
      <c r="T687" s="57">
        <f t="shared" si="3"/>
        <v>5.32</v>
      </c>
      <c r="AI687" s="64">
        <v>21.4</v>
      </c>
      <c r="AR687" s="57" t="s">
        <v>634</v>
      </c>
      <c r="AT687" s="66">
        <v>1947</v>
      </c>
      <c r="BM687" s="66"/>
    </row>
    <row r="688" spans="1:65" s="57" customFormat="1" ht="11.25">
      <c r="A688" s="55">
        <v>671</v>
      </c>
      <c r="B688" s="57" t="s">
        <v>222</v>
      </c>
      <c r="C688" s="57" t="s">
        <v>891</v>
      </c>
      <c r="N688" s="64"/>
      <c r="O688" s="55">
        <v>35</v>
      </c>
      <c r="P688" s="75">
        <f>P687+(S687-W688/2)*COS(T688*PI()/200)</f>
        <v>7705691.993933063</v>
      </c>
      <c r="Q688" s="75">
        <f>Q687+(S687-W688/2)*SIN(T688*PI()/200)</f>
        <v>611150.7303781674</v>
      </c>
      <c r="R688" s="76">
        <v>35</v>
      </c>
      <c r="S688" s="75">
        <f>SQRT((P689-P687)^2+(Q689-Q687)^2)</f>
        <v>196.30934771399768</v>
      </c>
      <c r="T688" s="77">
        <f>IF(ATAN2((P689-P687),(Q689-Q687))&lt;0,ATAN2((P689-P687),(Q689-Q687))+2*PI(),ATAN2((P689-P687),(Q689-Q687)))*200/PI()</f>
        <v>150.8255413240787</v>
      </c>
      <c r="U688" s="75"/>
      <c r="V688" s="75"/>
      <c r="W688" s="75">
        <f>(S687+S689)-S688</f>
        <v>-0.009347713997669871</v>
      </c>
      <c r="AA688" s="64"/>
      <c r="AI688" s="64"/>
      <c r="AR688" s="57" t="s">
        <v>634</v>
      </c>
      <c r="AT688" s="66">
        <v>1963</v>
      </c>
      <c r="BM688" s="66" t="s">
        <v>225</v>
      </c>
    </row>
    <row r="689" spans="1:65" s="57" customFormat="1" ht="11.25">
      <c r="A689" s="55">
        <v>672</v>
      </c>
      <c r="B689" s="57" t="s">
        <v>154</v>
      </c>
      <c r="C689" s="57" t="s">
        <v>893</v>
      </c>
      <c r="L689" s="57" t="s">
        <v>126</v>
      </c>
      <c r="M689" s="64"/>
      <c r="N689" s="64"/>
      <c r="O689" s="55">
        <v>35</v>
      </c>
      <c r="P689" s="64">
        <v>7705589.5</v>
      </c>
      <c r="Q689" s="64">
        <v>611250.6</v>
      </c>
      <c r="R689" s="55">
        <v>35</v>
      </c>
      <c r="S689" s="57">
        <v>143.1</v>
      </c>
      <c r="T689" s="57">
        <f t="shared" si="3"/>
        <v>14.309999999999999</v>
      </c>
      <c r="AI689" s="64">
        <v>21.2</v>
      </c>
      <c r="AR689" s="57" t="s">
        <v>634</v>
      </c>
      <c r="AT689" s="66">
        <v>1963</v>
      </c>
      <c r="BM689" s="66"/>
    </row>
    <row r="690" spans="1:65" s="72" customFormat="1" ht="11.25">
      <c r="A690" s="55">
        <v>673</v>
      </c>
      <c r="B690" s="72" t="s">
        <v>154</v>
      </c>
      <c r="C690" s="72" t="s">
        <v>894</v>
      </c>
      <c r="L690" s="72" t="s">
        <v>126</v>
      </c>
      <c r="M690" s="73"/>
      <c r="N690" s="73"/>
      <c r="O690" s="55">
        <v>35</v>
      </c>
      <c r="P690" s="73">
        <v>7706382.6</v>
      </c>
      <c r="Q690" s="73">
        <v>611589.8</v>
      </c>
      <c r="R690" s="55">
        <v>35</v>
      </c>
      <c r="S690" s="72">
        <v>63.8</v>
      </c>
      <c r="T690" s="57">
        <f t="shared" si="3"/>
        <v>6.38</v>
      </c>
      <c r="X690" s="57"/>
      <c r="AI690" s="73">
        <v>21.8</v>
      </c>
      <c r="AR690" s="72" t="s">
        <v>634</v>
      </c>
      <c r="AT690" s="74">
        <v>1947</v>
      </c>
      <c r="BM690" s="74"/>
    </row>
    <row r="691" spans="1:65" s="72" customFormat="1" ht="11.25">
      <c r="A691" s="55">
        <v>674</v>
      </c>
      <c r="B691" s="72" t="s">
        <v>222</v>
      </c>
      <c r="C691" s="72" t="s">
        <v>895</v>
      </c>
      <c r="N691" s="73"/>
      <c r="O691" s="55">
        <v>35</v>
      </c>
      <c r="P691" s="75">
        <f>P690+(S690-W691/2)*COS(T691*PI()/200)</f>
        <v>7706327.056571823</v>
      </c>
      <c r="Q691" s="75">
        <f>Q690+(S690-W691/2)*SIN(T691*PI()/200)</f>
        <v>611621.2553321184</v>
      </c>
      <c r="R691" s="76">
        <v>35</v>
      </c>
      <c r="S691" s="75">
        <f>SQRT((P692-P690)^2+(Q692-Q690)^2)</f>
        <v>253.86378237107257</v>
      </c>
      <c r="T691" s="77">
        <f>IF(ATAN2((P692-P690),(Q692-Q690))&lt;0,ATAN2((P692-P690),(Q692-Q690))+2*PI(),ATAN2((P692-P690),(Q692-Q690)))*200/PI()</f>
        <v>167.1958577546066</v>
      </c>
      <c r="U691" s="75"/>
      <c r="V691" s="75"/>
      <c r="W691" s="75">
        <f>(S690+S692)-S691</f>
        <v>-0.06378237107256268</v>
      </c>
      <c r="X691" s="57">
        <v>770</v>
      </c>
      <c r="Y691" s="65">
        <f>SUM($X$18:X691)</f>
        <v>76263.1</v>
      </c>
      <c r="Z691" s="57"/>
      <c r="AA691" s="64"/>
      <c r="AI691" s="73"/>
      <c r="AR691" s="72" t="s">
        <v>634</v>
      </c>
      <c r="AT691" s="74">
        <v>1947</v>
      </c>
      <c r="BM691" s="74" t="s">
        <v>225</v>
      </c>
    </row>
    <row r="692" spans="1:65" s="72" customFormat="1" ht="11.25">
      <c r="A692" s="55">
        <v>675</v>
      </c>
      <c r="B692" s="72" t="s">
        <v>154</v>
      </c>
      <c r="C692" s="72" t="s">
        <v>896</v>
      </c>
      <c r="L692" s="72" t="s">
        <v>126</v>
      </c>
      <c r="M692" s="73"/>
      <c r="N692" s="73"/>
      <c r="O692" s="55">
        <v>35</v>
      </c>
      <c r="P692" s="73">
        <v>7706161.7</v>
      </c>
      <c r="Q692" s="73">
        <v>611714.9</v>
      </c>
      <c r="R692" s="55">
        <v>35</v>
      </c>
      <c r="S692" s="72">
        <v>190</v>
      </c>
      <c r="T692" s="57">
        <f t="shared" si="3"/>
        <v>19</v>
      </c>
      <c r="X692" s="57"/>
      <c r="AI692" s="73">
        <v>22.1</v>
      </c>
      <c r="AR692" s="72" t="s">
        <v>634</v>
      </c>
      <c r="AT692" s="74">
        <v>1947</v>
      </c>
      <c r="BM692" s="74"/>
    </row>
    <row r="693" spans="1:65" s="57" customFormat="1" ht="11.25">
      <c r="A693" s="55">
        <v>676</v>
      </c>
      <c r="B693" s="57" t="s">
        <v>154</v>
      </c>
      <c r="C693" s="57" t="s">
        <v>897</v>
      </c>
      <c r="L693" s="57" t="s">
        <v>126</v>
      </c>
      <c r="M693" s="64"/>
      <c r="N693" s="64"/>
      <c r="O693" s="55">
        <v>35</v>
      </c>
      <c r="P693" s="64">
        <v>7706384.3</v>
      </c>
      <c r="Q693" s="64">
        <v>611588.8</v>
      </c>
      <c r="R693" s="55">
        <v>35</v>
      </c>
      <c r="S693" s="57">
        <v>65.8</v>
      </c>
      <c r="T693" s="57">
        <f t="shared" si="3"/>
        <v>6.58</v>
      </c>
      <c r="AI693" s="64">
        <v>21.8</v>
      </c>
      <c r="AR693" s="57" t="s">
        <v>634</v>
      </c>
      <c r="AT693" s="66">
        <v>1963</v>
      </c>
      <c r="BM693" s="66"/>
    </row>
    <row r="694" spans="1:65" s="57" customFormat="1" ht="11.25">
      <c r="A694" s="55">
        <v>677</v>
      </c>
      <c r="B694" s="57" t="s">
        <v>222</v>
      </c>
      <c r="C694" s="57" t="s">
        <v>895</v>
      </c>
      <c r="N694" s="64"/>
      <c r="O694" s="55">
        <v>35</v>
      </c>
      <c r="P694" s="75">
        <f>P693+(S693-W694/2)*COS(T694*PI()/200)</f>
        <v>7706327.032541892</v>
      </c>
      <c r="Q694" s="75">
        <f>Q693+(S693-W694/2)*SIN(T694*PI()/200)</f>
        <v>611621.2412689463</v>
      </c>
      <c r="R694" s="76">
        <v>35</v>
      </c>
      <c r="S694" s="75">
        <f>SQRT((P695-P693)^2+(Q695-Q693)^2)</f>
        <v>255.83582626330556</v>
      </c>
      <c r="T694" s="77">
        <f>IF(ATAN2((P695-P693),(Q695-Q693))&lt;0,ATAN2((P695-P693),(Q695-Q693))+2*PI(),ATAN2((P695-P693),(Q695-Q693)))*200/PI()</f>
        <v>167.18779064699362</v>
      </c>
      <c r="U694" s="75"/>
      <c r="V694" s="75"/>
      <c r="W694" s="75">
        <f>(S693+S695)-S694</f>
        <v>-0.03582626330555172</v>
      </c>
      <c r="AA694" s="64"/>
      <c r="AI694" s="64"/>
      <c r="AR694" s="57" t="s">
        <v>634</v>
      </c>
      <c r="AT694" s="66">
        <v>1963</v>
      </c>
      <c r="BM694" s="66" t="s">
        <v>225</v>
      </c>
    </row>
    <row r="695" spans="1:65" s="57" customFormat="1" ht="11.25">
      <c r="A695" s="55">
        <v>678</v>
      </c>
      <c r="B695" s="57" t="s">
        <v>154</v>
      </c>
      <c r="C695" s="57" t="s">
        <v>896</v>
      </c>
      <c r="L695" s="57" t="s">
        <v>126</v>
      </c>
      <c r="M695" s="64"/>
      <c r="N695" s="64"/>
      <c r="O695" s="55">
        <v>35</v>
      </c>
      <c r="P695" s="64">
        <v>7706161.7</v>
      </c>
      <c r="Q695" s="64">
        <v>611714.9</v>
      </c>
      <c r="R695" s="55">
        <v>35</v>
      </c>
      <c r="S695" s="57">
        <v>190</v>
      </c>
      <c r="T695" s="57">
        <f t="shared" si="3"/>
        <v>19</v>
      </c>
      <c r="AI695" s="64">
        <v>22.1</v>
      </c>
      <c r="AR695" s="57" t="s">
        <v>634</v>
      </c>
      <c r="AT695" s="66">
        <v>1947</v>
      </c>
      <c r="BM695" s="66"/>
    </row>
    <row r="696" spans="1:65" s="72" customFormat="1" ht="11.25">
      <c r="A696" s="55">
        <v>679</v>
      </c>
      <c r="B696" s="72" t="s">
        <v>154</v>
      </c>
      <c r="C696" s="72" t="s">
        <v>898</v>
      </c>
      <c r="L696" s="72" t="s">
        <v>126</v>
      </c>
      <c r="M696" s="73"/>
      <c r="N696" s="73"/>
      <c r="O696" s="55">
        <v>35</v>
      </c>
      <c r="P696" s="73">
        <v>7706863</v>
      </c>
      <c r="Q696" s="73">
        <v>612317.4</v>
      </c>
      <c r="R696" s="55">
        <v>35</v>
      </c>
      <c r="S696" s="72">
        <v>185.4</v>
      </c>
      <c r="T696" s="57">
        <f t="shared" si="3"/>
        <v>18.54</v>
      </c>
      <c r="X696" s="57"/>
      <c r="AI696" s="73">
        <v>21</v>
      </c>
      <c r="AR696" s="72" t="s">
        <v>634</v>
      </c>
      <c r="AT696" s="74">
        <v>1947</v>
      </c>
      <c r="BM696" s="74"/>
    </row>
    <row r="697" spans="1:65" s="72" customFormat="1" ht="11.25">
      <c r="A697" s="55">
        <v>680</v>
      </c>
      <c r="B697" s="72" t="s">
        <v>222</v>
      </c>
      <c r="C697" s="72" t="s">
        <v>899</v>
      </c>
      <c r="N697" s="73"/>
      <c r="O697" s="55">
        <v>35</v>
      </c>
      <c r="P697" s="75">
        <f>P696+(S696-W697/2)*COS(T697*PI()/200)</f>
        <v>7706678.553365763</v>
      </c>
      <c r="Q697" s="75">
        <f>Q696+(S696-W697/2)*SIN(T697*PI()/200)</f>
        <v>612298.4579761741</v>
      </c>
      <c r="R697" s="76">
        <v>35</v>
      </c>
      <c r="S697" s="75">
        <f>SQRT((P698-P696)^2+(Q698-Q696)^2)</f>
        <v>350.4334458920033</v>
      </c>
      <c r="T697" s="77">
        <f>IF(ATAN2((P698-P696),(Q698-Q696))&lt;0,ATAN2((P698-P696),(Q698-Q696))+2*PI(),ATAN2((P698-P696),(Q698-Q696)))*200/PI()</f>
        <v>206.5150226084412</v>
      </c>
      <c r="U697" s="75"/>
      <c r="V697" s="75"/>
      <c r="W697" s="75">
        <f>(S696+S698)-S697</f>
        <v>-0.03344589200332848</v>
      </c>
      <c r="X697" s="57">
        <v>975</v>
      </c>
      <c r="Y697" s="65">
        <f>SUM($X$18:X697)</f>
        <v>77238.1</v>
      </c>
      <c r="Z697" s="57"/>
      <c r="AA697" s="64"/>
      <c r="AI697" s="73"/>
      <c r="AR697" s="72" t="s">
        <v>634</v>
      </c>
      <c r="AT697" s="74">
        <v>1947</v>
      </c>
      <c r="BM697" s="74" t="s">
        <v>225</v>
      </c>
    </row>
    <row r="698" spans="1:65" s="72" customFormat="1" ht="11.25">
      <c r="A698" s="55">
        <v>681</v>
      </c>
      <c r="B698" s="72" t="s">
        <v>154</v>
      </c>
      <c r="C698" s="72" t="s">
        <v>900</v>
      </c>
      <c r="L698" s="72" t="s">
        <v>126</v>
      </c>
      <c r="M698" s="73"/>
      <c r="N698" s="73"/>
      <c r="O698" s="55">
        <v>35</v>
      </c>
      <c r="P698" s="73">
        <v>7706514.4</v>
      </c>
      <c r="Q698" s="73">
        <v>612281.6</v>
      </c>
      <c r="R698" s="55">
        <v>35</v>
      </c>
      <c r="S698" s="72">
        <v>165</v>
      </c>
      <c r="T698" s="57">
        <f t="shared" si="3"/>
        <v>16.5</v>
      </c>
      <c r="X698" s="57"/>
      <c r="AI698" s="73">
        <v>21.2</v>
      </c>
      <c r="AR698" s="72" t="s">
        <v>634</v>
      </c>
      <c r="AT698" s="74">
        <v>1947</v>
      </c>
      <c r="BM698" s="74"/>
    </row>
    <row r="699" spans="1:65" s="57" customFormat="1" ht="11.25">
      <c r="A699" s="55">
        <v>682</v>
      </c>
      <c r="B699" s="57" t="s">
        <v>154</v>
      </c>
      <c r="C699" s="57" t="s">
        <v>898</v>
      </c>
      <c r="L699" s="57" t="s">
        <v>126</v>
      </c>
      <c r="M699" s="64"/>
      <c r="N699" s="64"/>
      <c r="O699" s="55">
        <v>35</v>
      </c>
      <c r="P699" s="64">
        <v>7706863</v>
      </c>
      <c r="Q699" s="64">
        <v>612317.4</v>
      </c>
      <c r="R699" s="55">
        <v>35</v>
      </c>
      <c r="S699" s="57">
        <v>185.4</v>
      </c>
      <c r="T699" s="57">
        <f t="shared" si="3"/>
        <v>18.54</v>
      </c>
      <c r="AI699" s="64">
        <v>21</v>
      </c>
      <c r="AR699" s="57" t="s">
        <v>634</v>
      </c>
      <c r="AT699" s="66">
        <v>1947</v>
      </c>
      <c r="BM699" s="66"/>
    </row>
    <row r="700" spans="1:65" s="57" customFormat="1" ht="11.25">
      <c r="A700" s="55">
        <v>683</v>
      </c>
      <c r="B700" s="57" t="s">
        <v>222</v>
      </c>
      <c r="C700" s="57" t="s">
        <v>899</v>
      </c>
      <c r="N700" s="64"/>
      <c r="O700" s="55">
        <v>35</v>
      </c>
      <c r="P700" s="75">
        <f>P699+(S699-W700/2)*COS(T700*PI()/200)</f>
        <v>7706678.573104471</v>
      </c>
      <c r="Q700" s="75">
        <f>Q699+(S699-W700/2)*SIN(T700*PI()/200)</f>
        <v>612298.3964747004</v>
      </c>
      <c r="R700" s="76">
        <v>35</v>
      </c>
      <c r="S700" s="75">
        <f>SQRT((P701-P699)^2+(Q701-Q699)^2)</f>
        <v>400.00676244320726</v>
      </c>
      <c r="T700" s="77">
        <f>IF(ATAN2((P701-P699),(Q701-Q699))&lt;0,ATAN2((P701-P699),(Q701-Q699))+2*PI(),ATAN2((P701-P699),(Q701-Q699)))*200/PI()</f>
        <v>206.53672229165008</v>
      </c>
      <c r="U700" s="75"/>
      <c r="V700" s="75"/>
      <c r="W700" s="75">
        <f>(S699+S701)-S700</f>
        <v>-0.006762443207264823</v>
      </c>
      <c r="AA700" s="64"/>
      <c r="AI700" s="64"/>
      <c r="AR700" s="57" t="s">
        <v>634</v>
      </c>
      <c r="AT700" s="66">
        <v>1963</v>
      </c>
      <c r="BM700" s="66" t="s">
        <v>225</v>
      </c>
    </row>
    <row r="701" spans="1:65" s="57" customFormat="1" ht="11.25">
      <c r="A701" s="55">
        <v>684</v>
      </c>
      <c r="B701" s="57" t="s">
        <v>154</v>
      </c>
      <c r="C701" s="57" t="s">
        <v>901</v>
      </c>
      <c r="L701" s="57" t="s">
        <v>126</v>
      </c>
      <c r="M701" s="64"/>
      <c r="N701" s="64"/>
      <c r="O701" s="55">
        <v>35</v>
      </c>
      <c r="P701" s="64">
        <v>7706465.1</v>
      </c>
      <c r="Q701" s="64">
        <v>612276.4</v>
      </c>
      <c r="R701" s="55">
        <v>35</v>
      </c>
      <c r="S701" s="57">
        <v>214.6</v>
      </c>
      <c r="T701" s="57">
        <f t="shared" si="3"/>
        <v>21.46</v>
      </c>
      <c r="AI701" s="64">
        <v>21.2</v>
      </c>
      <c r="AR701" s="57" t="s">
        <v>634</v>
      </c>
      <c r="AT701" s="66">
        <v>1963</v>
      </c>
      <c r="BM701" s="66"/>
    </row>
    <row r="702" spans="1:65" s="72" customFormat="1" ht="11.25">
      <c r="A702" s="55">
        <v>685</v>
      </c>
      <c r="B702" s="72" t="s">
        <v>154</v>
      </c>
      <c r="C702" s="72" t="s">
        <v>902</v>
      </c>
      <c r="L702" s="72" t="s">
        <v>126</v>
      </c>
      <c r="M702" s="73"/>
      <c r="N702" s="73"/>
      <c r="O702" s="55">
        <v>35</v>
      </c>
      <c r="P702" s="73">
        <v>7706535.6</v>
      </c>
      <c r="Q702" s="73">
        <v>613283.4</v>
      </c>
      <c r="R702" s="55">
        <v>35</v>
      </c>
      <c r="S702" s="72">
        <v>110.7</v>
      </c>
      <c r="T702" s="57">
        <f t="shared" si="3"/>
        <v>11.07</v>
      </c>
      <c r="X702" s="57"/>
      <c r="AI702" s="73">
        <v>22.4</v>
      </c>
      <c r="AR702" s="72" t="s">
        <v>634</v>
      </c>
      <c r="AT702" s="74">
        <v>1947</v>
      </c>
      <c r="BM702" s="74"/>
    </row>
    <row r="703" spans="1:65" s="72" customFormat="1" ht="11.25">
      <c r="A703" s="55">
        <v>686</v>
      </c>
      <c r="B703" s="72" t="s">
        <v>222</v>
      </c>
      <c r="C703" s="72" t="s">
        <v>903</v>
      </c>
      <c r="N703" s="73"/>
      <c r="O703" s="55">
        <v>35</v>
      </c>
      <c r="P703" s="75">
        <f>P702+(S702-W703/2)*COS(T703*PI()/200)</f>
        <v>7706433.727988431</v>
      </c>
      <c r="Q703" s="75">
        <f>Q702+(S702-W703/2)*SIN(T703*PI()/200)</f>
        <v>613240.0128557329</v>
      </c>
      <c r="R703" s="76">
        <v>35</v>
      </c>
      <c r="S703" s="75">
        <f>SQRT((P704-P702)^2+(Q704-Q702)^2)</f>
        <v>220.7529388249422</v>
      </c>
      <c r="T703" s="77">
        <f>IF(ATAN2((P704-P702),(Q704-Q702))&lt;0,ATAN2((P704-P702),(Q704-Q702))+2*PI(),ATAN2((P704-P702),(Q704-Q702)))*200/PI()</f>
        <v>225.63231737927651</v>
      </c>
      <c r="U703" s="75"/>
      <c r="V703" s="75"/>
      <c r="W703" s="75">
        <f>(S702+S704)-S703</f>
        <v>-0.0529388249422027</v>
      </c>
      <c r="X703" s="57">
        <v>635</v>
      </c>
      <c r="Y703" s="65">
        <f>SUM($X$18:X703)</f>
        <v>77873.1</v>
      </c>
      <c r="Z703" s="57"/>
      <c r="AA703" s="64"/>
      <c r="AI703" s="73"/>
      <c r="AR703" s="72" t="s">
        <v>634</v>
      </c>
      <c r="AT703" s="74">
        <v>1947</v>
      </c>
      <c r="BM703" s="74" t="s">
        <v>225</v>
      </c>
    </row>
    <row r="704" spans="1:65" s="72" customFormat="1" ht="11.25">
      <c r="A704" s="55">
        <v>687</v>
      </c>
      <c r="B704" s="72" t="s">
        <v>154</v>
      </c>
      <c r="C704" s="72" t="s">
        <v>904</v>
      </c>
      <c r="L704" s="72" t="s">
        <v>126</v>
      </c>
      <c r="M704" s="73"/>
      <c r="N704" s="73"/>
      <c r="O704" s="55">
        <v>35</v>
      </c>
      <c r="P704" s="73">
        <v>7706332.5</v>
      </c>
      <c r="Q704" s="73">
        <v>613196.9</v>
      </c>
      <c r="R704" s="55">
        <v>35</v>
      </c>
      <c r="S704" s="72">
        <v>110</v>
      </c>
      <c r="T704" s="57">
        <f t="shared" si="3"/>
        <v>11</v>
      </c>
      <c r="X704" s="57"/>
      <c r="AI704" s="73">
        <v>21.2</v>
      </c>
      <c r="AR704" s="72" t="s">
        <v>634</v>
      </c>
      <c r="AT704" s="74">
        <v>1947</v>
      </c>
      <c r="BM704" s="74"/>
    </row>
    <row r="705" spans="1:65" s="57" customFormat="1" ht="11.25">
      <c r="A705" s="55">
        <v>688</v>
      </c>
      <c r="B705" s="57" t="s">
        <v>154</v>
      </c>
      <c r="C705" s="57" t="s">
        <v>905</v>
      </c>
      <c r="L705" s="57" t="s">
        <v>126</v>
      </c>
      <c r="M705" s="64"/>
      <c r="N705" s="64"/>
      <c r="O705" s="55">
        <v>35</v>
      </c>
      <c r="P705" s="64">
        <v>7706515.7</v>
      </c>
      <c r="Q705" s="64">
        <v>613274.9</v>
      </c>
      <c r="R705" s="55">
        <v>35</v>
      </c>
      <c r="S705" s="57">
        <v>89.1</v>
      </c>
      <c r="T705" s="57">
        <f t="shared" si="3"/>
        <v>8.91</v>
      </c>
      <c r="AI705" s="64">
        <v>22.4</v>
      </c>
      <c r="AR705" s="57" t="s">
        <v>634</v>
      </c>
      <c r="AT705" s="66">
        <v>1963</v>
      </c>
      <c r="BM705" s="66"/>
    </row>
    <row r="706" spans="1:65" s="57" customFormat="1" ht="11.25">
      <c r="A706" s="55">
        <v>689</v>
      </c>
      <c r="B706" s="57" t="s">
        <v>222</v>
      </c>
      <c r="C706" s="57" t="s">
        <v>903</v>
      </c>
      <c r="N706" s="64"/>
      <c r="O706" s="55">
        <v>35</v>
      </c>
      <c r="P706" s="75">
        <f>P705+(S705-W706/2)*COS(T706*PI()/200)</f>
        <v>7706433.7429746855</v>
      </c>
      <c r="Q706" s="75">
        <f>Q705+(S705-W706/2)*SIN(T706*PI()/200)</f>
        <v>613239.994454335</v>
      </c>
      <c r="R706" s="76">
        <v>35</v>
      </c>
      <c r="S706" s="75">
        <f>SQRT((P707-P705)^2+(Q707-Q705)^2)</f>
        <v>238.36117552974656</v>
      </c>
      <c r="T706" s="77">
        <f>IF(ATAN2((P707-P705),(Q707-Q705))&lt;0,ATAN2((P707-P705),(Q707-Q705))+2*PI(),ATAN2((P707-P705),(Q707-Q705)))*200/PI()</f>
        <v>225.6324262674098</v>
      </c>
      <c r="U706" s="75"/>
      <c r="V706" s="75"/>
      <c r="W706" s="75">
        <f>(S705+S707)-S706</f>
        <v>0.03882447025344504</v>
      </c>
      <c r="AA706" s="64"/>
      <c r="AI706" s="64"/>
      <c r="AR706" s="57" t="s">
        <v>634</v>
      </c>
      <c r="AT706" s="66">
        <v>1963</v>
      </c>
      <c r="BM706" s="66" t="s">
        <v>225</v>
      </c>
    </row>
    <row r="707" spans="1:65" s="57" customFormat="1" ht="11.25">
      <c r="A707" s="55">
        <v>690</v>
      </c>
      <c r="B707" s="57" t="s">
        <v>154</v>
      </c>
      <c r="C707" s="57" t="s">
        <v>906</v>
      </c>
      <c r="L707" s="57" t="s">
        <v>126</v>
      </c>
      <c r="M707" s="64"/>
      <c r="N707" s="64"/>
      <c r="O707" s="55">
        <v>35</v>
      </c>
      <c r="P707" s="64">
        <v>7706296.4</v>
      </c>
      <c r="Q707" s="64">
        <v>613181.5</v>
      </c>
      <c r="R707" s="55">
        <v>35</v>
      </c>
      <c r="S707" s="57">
        <v>149.3</v>
      </c>
      <c r="T707" s="57">
        <f t="shared" si="3"/>
        <v>14.930000000000001</v>
      </c>
      <c r="AI707" s="64">
        <v>21.2</v>
      </c>
      <c r="AR707" s="57" t="s">
        <v>634</v>
      </c>
      <c r="AT707" s="66">
        <v>1963</v>
      </c>
      <c r="BM707" s="66"/>
    </row>
    <row r="708" spans="1:65" s="72" customFormat="1" ht="11.25">
      <c r="A708" s="55">
        <v>691</v>
      </c>
      <c r="B708" s="72" t="s">
        <v>154</v>
      </c>
      <c r="C708" s="72" t="s">
        <v>907</v>
      </c>
      <c r="L708" s="72" t="s">
        <v>126</v>
      </c>
      <c r="M708" s="73"/>
      <c r="N708" s="73"/>
      <c r="O708" s="55">
        <v>35</v>
      </c>
      <c r="P708" s="73">
        <v>7706162.2</v>
      </c>
      <c r="Q708" s="73">
        <v>613811.4</v>
      </c>
      <c r="R708" s="55">
        <v>35</v>
      </c>
      <c r="S708" s="72">
        <v>55.2</v>
      </c>
      <c r="T708" s="57">
        <f t="shared" si="3"/>
        <v>5.5200000000000005</v>
      </c>
      <c r="X708" s="57"/>
      <c r="AI708" s="73">
        <v>21.7</v>
      </c>
      <c r="AR708" s="72" t="s">
        <v>634</v>
      </c>
      <c r="AT708" s="74">
        <v>1947</v>
      </c>
      <c r="BM708" s="74"/>
    </row>
    <row r="709" spans="1:65" s="72" customFormat="1" ht="11.25">
      <c r="A709" s="55">
        <v>692</v>
      </c>
      <c r="B709" s="72" t="s">
        <v>222</v>
      </c>
      <c r="C709" s="72" t="s">
        <v>908</v>
      </c>
      <c r="N709" s="73"/>
      <c r="O709" s="55">
        <v>35</v>
      </c>
      <c r="P709" s="75">
        <f>P708+(S708-W709/2)*COS(T709*PI()/200)</f>
        <v>7706110.412670754</v>
      </c>
      <c r="Q709" s="75">
        <f>Q708+(S708-W709/2)*SIN(T709*PI()/200)</f>
        <v>613792.326718708</v>
      </c>
      <c r="R709" s="76">
        <v>35</v>
      </c>
      <c r="S709" s="75">
        <f>SQRT((P710-P708)^2+(Q710-Q708)^2)</f>
        <v>139.1760396050402</v>
      </c>
      <c r="T709" s="77">
        <f>IF(ATAN2((P710-P708),(Q710-Q708))&lt;0,ATAN2((P710-P708),(Q710-Q708))+2*PI(),ATAN2((P710-P708),(Q710-Q708)))*200/PI()</f>
        <v>222.46528891764598</v>
      </c>
      <c r="U709" s="75"/>
      <c r="V709" s="75"/>
      <c r="W709" s="75">
        <f>(S708+S710)-S709</f>
        <v>0.023960394959800624</v>
      </c>
      <c r="X709" s="57">
        <v>640</v>
      </c>
      <c r="Y709" s="65">
        <f>SUM($X$18:X709)</f>
        <v>78513.1</v>
      </c>
      <c r="Z709" s="57"/>
      <c r="AA709" s="64"/>
      <c r="AI709" s="73"/>
      <c r="AR709" s="72" t="s">
        <v>634</v>
      </c>
      <c r="AT709" s="74">
        <v>1947</v>
      </c>
      <c r="BM709" s="74" t="s">
        <v>225</v>
      </c>
    </row>
    <row r="710" spans="1:65" s="72" customFormat="1" ht="11.25">
      <c r="A710" s="55">
        <v>693</v>
      </c>
      <c r="B710" s="72" t="s">
        <v>154</v>
      </c>
      <c r="C710" s="72" t="s">
        <v>909</v>
      </c>
      <c r="L710" s="72" t="s">
        <v>126</v>
      </c>
      <c r="M710" s="73"/>
      <c r="N710" s="73"/>
      <c r="O710" s="55">
        <v>35</v>
      </c>
      <c r="P710" s="73">
        <v>7706031.6</v>
      </c>
      <c r="Q710" s="73">
        <v>613763.3</v>
      </c>
      <c r="R710" s="55">
        <v>35</v>
      </c>
      <c r="S710" s="72">
        <v>84</v>
      </c>
      <c r="T710" s="57">
        <f t="shared" si="3"/>
        <v>8.4</v>
      </c>
      <c r="X710" s="57"/>
      <c r="AI710" s="73">
        <v>22.6</v>
      </c>
      <c r="AR710" s="72" t="s">
        <v>634</v>
      </c>
      <c r="AT710" s="74">
        <v>1947</v>
      </c>
      <c r="BM710" s="74"/>
    </row>
    <row r="711" spans="1:65" s="57" customFormat="1" ht="11.25">
      <c r="A711" s="55">
        <v>694</v>
      </c>
      <c r="B711" s="57" t="s">
        <v>154</v>
      </c>
      <c r="C711" s="57" t="s">
        <v>910</v>
      </c>
      <c r="L711" s="57" t="s">
        <v>126</v>
      </c>
      <c r="M711" s="64"/>
      <c r="N711" s="64"/>
      <c r="O711" s="55">
        <v>35</v>
      </c>
      <c r="P711" s="64">
        <v>7706164.3</v>
      </c>
      <c r="Q711" s="64">
        <v>613812.2</v>
      </c>
      <c r="R711" s="55">
        <v>35</v>
      </c>
      <c r="S711" s="57">
        <v>57.4</v>
      </c>
      <c r="T711" s="57">
        <f t="shared" si="3"/>
        <v>5.74</v>
      </c>
      <c r="AI711" s="64">
        <v>21.7</v>
      </c>
      <c r="AR711" s="57" t="s">
        <v>634</v>
      </c>
      <c r="AT711" s="66">
        <v>1963</v>
      </c>
      <c r="BM711" s="66"/>
    </row>
    <row r="712" spans="1:65" s="57" customFormat="1" ht="11.25">
      <c r="A712" s="55">
        <v>695</v>
      </c>
      <c r="B712" s="57" t="s">
        <v>222</v>
      </c>
      <c r="C712" s="57" t="s">
        <v>908</v>
      </c>
      <c r="N712" s="64"/>
      <c r="O712" s="55">
        <v>35</v>
      </c>
      <c r="P712" s="75">
        <f>P711+(S711-W712/2)*COS(T712*PI()/200)</f>
        <v>7706110.429642297</v>
      </c>
      <c r="Q712" s="75">
        <f>Q711+(S711-W712/2)*SIN(T712*PI()/200)</f>
        <v>613792.3487528887</v>
      </c>
      <c r="R712" s="76">
        <v>35</v>
      </c>
      <c r="S712" s="75">
        <f>SQRT((P713-P711)^2+(Q713-Q711)^2)</f>
        <v>141.42312399335663</v>
      </c>
      <c r="T712" s="77">
        <f>IF(ATAN2((P713-P711),(Q713-Q711))&lt;0,ATAN2((P713-P711),(Q713-Q711))+2*PI(),ATAN2((P713-P711),(Q713-Q711)))*200/PI()</f>
        <v>222.47651232434725</v>
      </c>
      <c r="U712" s="75"/>
      <c r="V712" s="75"/>
      <c r="W712" s="75">
        <f>(S711+S713)-S712</f>
        <v>-0.023123993356620076</v>
      </c>
      <c r="AA712" s="64"/>
      <c r="AI712" s="64"/>
      <c r="AR712" s="57" t="s">
        <v>634</v>
      </c>
      <c r="AT712" s="66">
        <v>1963</v>
      </c>
      <c r="BM712" s="66" t="s">
        <v>225</v>
      </c>
    </row>
    <row r="713" spans="1:65" s="57" customFormat="1" ht="11.25">
      <c r="A713" s="55">
        <v>696</v>
      </c>
      <c r="B713" s="57" t="s">
        <v>154</v>
      </c>
      <c r="C713" s="57" t="s">
        <v>909</v>
      </c>
      <c r="L713" s="57" t="s">
        <v>126</v>
      </c>
      <c r="M713" s="64"/>
      <c r="N713" s="64"/>
      <c r="O713" s="55">
        <v>35</v>
      </c>
      <c r="P713" s="64">
        <v>7706031.6</v>
      </c>
      <c r="Q713" s="64">
        <v>613763.3</v>
      </c>
      <c r="R713" s="55">
        <v>35</v>
      </c>
      <c r="S713" s="57">
        <v>84</v>
      </c>
      <c r="T713" s="57">
        <f t="shared" si="3"/>
        <v>8.4</v>
      </c>
      <c r="AI713" s="64">
        <v>22.6</v>
      </c>
      <c r="AR713" s="57" t="s">
        <v>634</v>
      </c>
      <c r="AT713" s="66">
        <v>1947</v>
      </c>
      <c r="BM713" s="66"/>
    </row>
    <row r="714" spans="1:65" s="72" customFormat="1" ht="11.25">
      <c r="A714" s="55">
        <v>697</v>
      </c>
      <c r="B714" s="72" t="s">
        <v>154</v>
      </c>
      <c r="C714" s="72" t="s">
        <v>911</v>
      </c>
      <c r="L714" s="72" t="s">
        <v>126</v>
      </c>
      <c r="M714" s="73"/>
      <c r="N714" s="73"/>
      <c r="O714" s="55">
        <v>35</v>
      </c>
      <c r="P714" s="73">
        <v>7706240.2</v>
      </c>
      <c r="Q714" s="73">
        <v>614434.1</v>
      </c>
      <c r="R714" s="55">
        <v>35</v>
      </c>
      <c r="S714" s="72">
        <v>72.4</v>
      </c>
      <c r="T714" s="57">
        <f t="shared" si="3"/>
        <v>7.24</v>
      </c>
      <c r="X714" s="57"/>
      <c r="AI714" s="73">
        <v>22.1</v>
      </c>
      <c r="AR714" s="72" t="s">
        <v>634</v>
      </c>
      <c r="AT714" s="74">
        <v>1947</v>
      </c>
      <c r="BM714" s="74"/>
    </row>
    <row r="715" spans="1:65" s="72" customFormat="1" ht="11.25">
      <c r="A715" s="55">
        <v>698</v>
      </c>
      <c r="B715" s="72" t="s">
        <v>222</v>
      </c>
      <c r="C715" s="72" t="s">
        <v>912</v>
      </c>
      <c r="N715" s="73"/>
      <c r="O715" s="55">
        <v>35</v>
      </c>
      <c r="P715" s="75">
        <f>P714+(S714-W715/2)*COS(T715*PI()/200)</f>
        <v>7706172.752695842</v>
      </c>
      <c r="Q715" s="75">
        <f>Q714+(S714-W715/2)*SIN(T715*PI()/200)</f>
        <v>614407.8060900193</v>
      </c>
      <c r="R715" s="76">
        <v>35</v>
      </c>
      <c r="S715" s="75">
        <f>SQRT((P716-P714)^2+(Q716-Q714)^2)</f>
        <v>137.38271361420374</v>
      </c>
      <c r="T715" s="77">
        <f>IF(ATAN2((P716-P714),(Q716-Q714))&lt;0,ATAN2((P716-P714),(Q716-Q714))+2*PI(),ATAN2((P716-P714),(Q716-Q714)))*200/PI()</f>
        <v>223.66445849325694</v>
      </c>
      <c r="U715" s="75"/>
      <c r="V715" s="75"/>
      <c r="W715" s="75">
        <f>(S714+S716)-S715</f>
        <v>0.017286385796268178</v>
      </c>
      <c r="X715" s="57">
        <v>940</v>
      </c>
      <c r="Y715" s="65">
        <f>SUM($X$18:X715)</f>
        <v>79453.1</v>
      </c>
      <c r="Z715" s="57"/>
      <c r="AA715" s="64"/>
      <c r="AI715" s="73"/>
      <c r="AR715" s="72" t="s">
        <v>634</v>
      </c>
      <c r="AT715" s="74">
        <v>1947</v>
      </c>
      <c r="BM715" s="74" t="s">
        <v>225</v>
      </c>
    </row>
    <row r="716" spans="1:65" s="72" customFormat="1" ht="11.25">
      <c r="A716" s="55">
        <v>699</v>
      </c>
      <c r="B716" s="72" t="s">
        <v>154</v>
      </c>
      <c r="C716" s="72" t="s">
        <v>913</v>
      </c>
      <c r="L716" s="72" t="s">
        <v>126</v>
      </c>
      <c r="M716" s="73"/>
      <c r="N716" s="73"/>
      <c r="O716" s="55">
        <v>35</v>
      </c>
      <c r="P716" s="73">
        <v>7706112.2</v>
      </c>
      <c r="Q716" s="73">
        <v>614384.2</v>
      </c>
      <c r="R716" s="55">
        <v>35</v>
      </c>
      <c r="S716" s="72">
        <v>65</v>
      </c>
      <c r="T716" s="57">
        <f t="shared" si="3"/>
        <v>6.5</v>
      </c>
      <c r="X716" s="57"/>
      <c r="AI716" s="73">
        <v>22.3</v>
      </c>
      <c r="AR716" s="72" t="s">
        <v>634</v>
      </c>
      <c r="AT716" s="74">
        <v>1947</v>
      </c>
      <c r="BM716" s="74"/>
    </row>
    <row r="717" spans="1:65" s="57" customFormat="1" ht="11.25">
      <c r="A717" s="55">
        <v>700</v>
      </c>
      <c r="B717" s="57" t="s">
        <v>154</v>
      </c>
      <c r="C717" s="57" t="s">
        <v>914</v>
      </c>
      <c r="L717" s="57" t="s">
        <v>126</v>
      </c>
      <c r="M717" s="64"/>
      <c r="N717" s="64"/>
      <c r="O717" s="55">
        <v>35</v>
      </c>
      <c r="P717" s="64">
        <v>7706242.2</v>
      </c>
      <c r="Q717" s="64">
        <v>614434.9</v>
      </c>
      <c r="R717" s="55">
        <v>35</v>
      </c>
      <c r="S717" s="57">
        <v>74.5</v>
      </c>
      <c r="T717" s="57">
        <f t="shared" si="3"/>
        <v>7.45</v>
      </c>
      <c r="AI717" s="64">
        <v>22.1</v>
      </c>
      <c r="AR717" s="57" t="s">
        <v>634</v>
      </c>
      <c r="AT717" s="66">
        <v>1963</v>
      </c>
      <c r="BM717" s="66"/>
    </row>
    <row r="718" spans="1:65" s="57" customFormat="1" ht="11.25">
      <c r="A718" s="55">
        <v>701</v>
      </c>
      <c r="B718" s="57" t="s">
        <v>222</v>
      </c>
      <c r="C718" s="57" t="s">
        <v>912</v>
      </c>
      <c r="N718" s="64"/>
      <c r="O718" s="55">
        <v>35</v>
      </c>
      <c r="P718" s="75">
        <f>P717+(S717-W718/2)*COS(T718*PI()/200)</f>
        <v>7706172.774640864</v>
      </c>
      <c r="Q718" s="75">
        <f>Q717+(S717-W718/2)*SIN(T718*PI()/200)</f>
        <v>614407.8241099366</v>
      </c>
      <c r="R718" s="76">
        <v>35</v>
      </c>
      <c r="S718" s="75">
        <f>SQRT((P719-P717)^2+(Q719-Q717)^2)</f>
        <v>139.53669768203304</v>
      </c>
      <c r="T718" s="77">
        <f>IF(ATAN2((P719-P717),(Q719-Q717))&lt;0,ATAN2((P719-P717),(Q719-Q717))+2*PI(),ATAN2((P719-P717),(Q719-Q717)))*200/PI()</f>
        <v>223.67309290872834</v>
      </c>
      <c r="U718" s="75"/>
      <c r="V718" s="75"/>
      <c r="W718" s="75">
        <f>(S717+S719)-S718</f>
        <v>-0.03669768203303647</v>
      </c>
      <c r="AA718" s="64"/>
      <c r="AI718" s="64"/>
      <c r="AR718" s="57" t="s">
        <v>634</v>
      </c>
      <c r="AT718" s="66">
        <v>1963</v>
      </c>
      <c r="BM718" s="66" t="s">
        <v>225</v>
      </c>
    </row>
    <row r="719" spans="1:65" s="57" customFormat="1" ht="11.25">
      <c r="A719" s="55">
        <v>702</v>
      </c>
      <c r="B719" s="57" t="s">
        <v>154</v>
      </c>
      <c r="C719" s="57" t="s">
        <v>913</v>
      </c>
      <c r="L719" s="57" t="s">
        <v>126</v>
      </c>
      <c r="M719" s="64"/>
      <c r="N719" s="64"/>
      <c r="O719" s="55">
        <v>35</v>
      </c>
      <c r="P719" s="64">
        <v>7706112.2</v>
      </c>
      <c r="Q719" s="64">
        <v>614384.2</v>
      </c>
      <c r="R719" s="55">
        <v>35</v>
      </c>
      <c r="S719" s="57">
        <v>65</v>
      </c>
      <c r="T719" s="57">
        <f t="shared" si="3"/>
        <v>6.5</v>
      </c>
      <c r="AI719" s="64">
        <v>22.3</v>
      </c>
      <c r="AR719" s="57" t="s">
        <v>634</v>
      </c>
      <c r="AT719" s="66">
        <v>1947</v>
      </c>
      <c r="BM719" s="66"/>
    </row>
    <row r="720" spans="1:65" s="72" customFormat="1" ht="11.25">
      <c r="A720" s="55">
        <v>703</v>
      </c>
      <c r="B720" s="72" t="s">
        <v>154</v>
      </c>
      <c r="C720" s="72" t="s">
        <v>915</v>
      </c>
      <c r="L720" s="72" t="s">
        <v>126</v>
      </c>
      <c r="M720" s="73"/>
      <c r="N720" s="73"/>
      <c r="O720" s="55">
        <v>35</v>
      </c>
      <c r="P720" s="73">
        <v>7705597</v>
      </c>
      <c r="Q720" s="73">
        <v>615184.1</v>
      </c>
      <c r="R720" s="55">
        <v>35</v>
      </c>
      <c r="S720" s="72">
        <v>70.2</v>
      </c>
      <c r="T720" s="57">
        <f t="shared" si="3"/>
        <v>7.0200000000000005</v>
      </c>
      <c r="X720" s="57"/>
      <c r="AI720" s="73">
        <v>21</v>
      </c>
      <c r="AR720" s="72" t="s">
        <v>634</v>
      </c>
      <c r="AT720" s="74">
        <v>1947</v>
      </c>
      <c r="BM720" s="74"/>
    </row>
    <row r="721" spans="1:65" s="72" customFormat="1" ht="11.25">
      <c r="A721" s="55">
        <v>704</v>
      </c>
      <c r="B721" s="72" t="s">
        <v>222</v>
      </c>
      <c r="C721" s="72" t="s">
        <v>916</v>
      </c>
      <c r="N721" s="73"/>
      <c r="O721" s="55">
        <v>35</v>
      </c>
      <c r="P721" s="75">
        <f>P720+(S720-W721/2)*COS(T721*PI()/200)</f>
        <v>7705569.118620617</v>
      </c>
      <c r="Q721" s="75">
        <f>Q720+(S720-W721/2)*SIN(T721*PI()/200)</f>
        <v>615119.6658003252</v>
      </c>
      <c r="R721" s="76">
        <v>35</v>
      </c>
      <c r="S721" s="75">
        <f>SQRT((P722-P720)^2+(Q722-Q720)^2)</f>
        <v>169.21563166564528</v>
      </c>
      <c r="T721" s="77">
        <f>IF(ATAN2((P722-P720),(Q722-Q720))&lt;0,ATAN2((P722-P720),(Q722-Q720))+2*PI(),ATAN2((P722-P720),(Q722-Q720)))*200/PI()</f>
        <v>274.0014885328846</v>
      </c>
      <c r="U721" s="75"/>
      <c r="V721" s="75"/>
      <c r="W721" s="75">
        <f>(S720+S722)-S721</f>
        <v>-0.015631665645287285</v>
      </c>
      <c r="X721" s="57">
        <v>1035</v>
      </c>
      <c r="Y721" s="65">
        <f>SUM($X$18:X721)</f>
        <v>80488.1</v>
      </c>
      <c r="Z721" s="57"/>
      <c r="AA721" s="64"/>
      <c r="AI721" s="73"/>
      <c r="AR721" s="72" t="s">
        <v>634</v>
      </c>
      <c r="AT721" s="74">
        <v>1947</v>
      </c>
      <c r="BM721" s="74" t="s">
        <v>225</v>
      </c>
    </row>
    <row r="722" spans="1:65" s="72" customFormat="1" ht="11.25">
      <c r="A722" s="55">
        <v>705</v>
      </c>
      <c r="B722" s="72" t="s">
        <v>154</v>
      </c>
      <c r="C722" s="72" t="s">
        <v>917</v>
      </c>
      <c r="L722" s="72" t="s">
        <v>126</v>
      </c>
      <c r="M722" s="73"/>
      <c r="N722" s="73"/>
      <c r="O722" s="55">
        <v>35</v>
      </c>
      <c r="P722" s="73">
        <v>7705529.8</v>
      </c>
      <c r="Q722" s="73">
        <v>615028.8</v>
      </c>
      <c r="R722" s="55">
        <v>35</v>
      </c>
      <c r="S722" s="72">
        <v>99</v>
      </c>
      <c r="T722" s="57">
        <f aca="true" t="shared" si="4" ref="T722:T785">S722/10</f>
        <v>9.9</v>
      </c>
      <c r="X722" s="57"/>
      <c r="AI722" s="73">
        <v>23.7</v>
      </c>
      <c r="AR722" s="72" t="s">
        <v>634</v>
      </c>
      <c r="AT722" s="74">
        <v>1947</v>
      </c>
      <c r="BM722" s="74"/>
    </row>
    <row r="723" spans="1:65" s="57" customFormat="1" ht="11.25">
      <c r="A723" s="55">
        <v>706</v>
      </c>
      <c r="B723" s="57" t="s">
        <v>154</v>
      </c>
      <c r="C723" s="57" t="s">
        <v>918</v>
      </c>
      <c r="L723" s="57" t="s">
        <v>126</v>
      </c>
      <c r="M723" s="64"/>
      <c r="N723" s="64"/>
      <c r="O723" s="55">
        <v>35</v>
      </c>
      <c r="P723" s="64">
        <v>7705598.5</v>
      </c>
      <c r="Q723" s="64">
        <v>615187.5</v>
      </c>
      <c r="R723" s="55">
        <v>35</v>
      </c>
      <c r="S723" s="57">
        <v>73.9</v>
      </c>
      <c r="T723" s="57">
        <f t="shared" si="4"/>
        <v>7.390000000000001</v>
      </c>
      <c r="AI723" s="64">
        <v>21</v>
      </c>
      <c r="AR723" s="57" t="s">
        <v>634</v>
      </c>
      <c r="AT723" s="66">
        <v>1963</v>
      </c>
      <c r="BM723" s="66"/>
    </row>
    <row r="724" spans="1:65" s="57" customFormat="1" ht="11.25">
      <c r="A724" s="55">
        <v>707</v>
      </c>
      <c r="B724" s="57" t="s">
        <v>222</v>
      </c>
      <c r="C724" s="57" t="s">
        <v>916</v>
      </c>
      <c r="N724" s="64"/>
      <c r="O724" s="55">
        <v>35</v>
      </c>
      <c r="P724" s="75">
        <f>P723+(S723-W724/2)*COS(T724*PI()/200)</f>
        <v>7705569.13569607</v>
      </c>
      <c r="Q724" s="75">
        <f>Q723+(S723-W724/2)*SIN(T724*PI()/200)</f>
        <v>615119.6671756387</v>
      </c>
      <c r="R724" s="76">
        <v>35</v>
      </c>
      <c r="S724" s="75">
        <f>SQRT((P725-P723)^2+(Q725-Q723)^2)</f>
        <v>172.93172062987986</v>
      </c>
      <c r="T724" s="77">
        <f>IF(ATAN2((P725-P723),(Q725-Q723))&lt;0,ATAN2((P725-P723),(Q725-Q723))+2*PI(),ATAN2((P725-P723),(Q725-Q723)))*200/PI()</f>
        <v>273.99176391589236</v>
      </c>
      <c r="U724" s="75"/>
      <c r="V724" s="75"/>
      <c r="W724" s="75">
        <f>(S723+S725)-S724</f>
        <v>-0.03172062987985669</v>
      </c>
      <c r="AA724" s="64"/>
      <c r="AI724" s="64"/>
      <c r="AR724" s="57" t="s">
        <v>634</v>
      </c>
      <c r="AT724" s="66">
        <v>1963</v>
      </c>
      <c r="BM724" s="66" t="s">
        <v>225</v>
      </c>
    </row>
    <row r="725" spans="1:65" s="57" customFormat="1" ht="11.25">
      <c r="A725" s="55">
        <v>708</v>
      </c>
      <c r="B725" s="57" t="s">
        <v>154</v>
      </c>
      <c r="C725" s="57" t="s">
        <v>917</v>
      </c>
      <c r="L725" s="57" t="s">
        <v>126</v>
      </c>
      <c r="M725" s="64"/>
      <c r="N725" s="64"/>
      <c r="O725" s="55">
        <v>35</v>
      </c>
      <c r="P725" s="64">
        <v>7705529.8</v>
      </c>
      <c r="Q725" s="64">
        <v>615028.8</v>
      </c>
      <c r="R725" s="55">
        <v>35</v>
      </c>
      <c r="S725" s="57">
        <v>99</v>
      </c>
      <c r="T725" s="57">
        <f t="shared" si="4"/>
        <v>9.9</v>
      </c>
      <c r="AI725" s="64">
        <v>23.7</v>
      </c>
      <c r="AR725" s="57" t="s">
        <v>634</v>
      </c>
      <c r="AT725" s="66">
        <v>1947</v>
      </c>
      <c r="BM725" s="66"/>
    </row>
    <row r="726" spans="1:65" s="57" customFormat="1" ht="11.25">
      <c r="A726" s="55">
        <v>709</v>
      </c>
      <c r="B726" s="57" t="s">
        <v>154</v>
      </c>
      <c r="C726" s="57" t="s">
        <v>919</v>
      </c>
      <c r="L726" s="57" t="s">
        <v>126</v>
      </c>
      <c r="M726" s="64"/>
      <c r="N726" s="64"/>
      <c r="O726" s="55">
        <v>35</v>
      </c>
      <c r="P726" s="64">
        <v>7704904.4</v>
      </c>
      <c r="Q726" s="64">
        <v>615538.8</v>
      </c>
      <c r="R726" s="55">
        <v>35</v>
      </c>
      <c r="S726" s="57">
        <v>182.4</v>
      </c>
      <c r="T726" s="57">
        <f t="shared" si="4"/>
        <v>18.240000000000002</v>
      </c>
      <c r="AI726" s="64">
        <v>22.6</v>
      </c>
      <c r="AR726" s="57" t="s">
        <v>634</v>
      </c>
      <c r="AT726" s="66">
        <v>1947</v>
      </c>
      <c r="AZ726" s="57" t="s">
        <v>920</v>
      </c>
      <c r="BC726" s="57" t="s">
        <v>921</v>
      </c>
      <c r="BD726" s="57" t="s">
        <v>272</v>
      </c>
      <c r="BF726" s="57" t="s">
        <v>441</v>
      </c>
      <c r="BM726" s="66"/>
    </row>
    <row r="727" spans="1:65" s="57" customFormat="1" ht="11.25">
      <c r="A727" s="55">
        <v>710</v>
      </c>
      <c r="B727" s="57" t="s">
        <v>222</v>
      </c>
      <c r="C727" s="57" t="s">
        <v>922</v>
      </c>
      <c r="N727" s="64"/>
      <c r="O727" s="55">
        <v>35</v>
      </c>
      <c r="P727" s="75">
        <f>P726+(S726-W727/2)*COS(T727*PI()/200)</f>
        <v>7704722.863537442</v>
      </c>
      <c r="Q727" s="75">
        <f>Q726+(S726-W727/2)*SIN(T727*PI()/200)</f>
        <v>615556.8286747604</v>
      </c>
      <c r="R727" s="76">
        <v>35</v>
      </c>
      <c r="S727" s="75">
        <f>SQRT((P728-P726)^2+(Q728-Q726)^2)</f>
        <v>890.4589883880057</v>
      </c>
      <c r="T727" s="77">
        <f>IF(ATAN2((P728-P726),(Q728-Q726))&lt;0,ATAN2((P728-P726),(Q728-Q726))+2*PI(),ATAN2((P728-P726),(Q728-Q726)))*200/PI()</f>
        <v>193.69829108323052</v>
      </c>
      <c r="U727" s="75"/>
      <c r="V727" s="75"/>
      <c r="W727" s="75">
        <f>(S726+S728)-S727</f>
        <v>-0.05898838800567319</v>
      </c>
      <c r="X727" s="57">
        <v>340</v>
      </c>
      <c r="Y727" s="65">
        <f>SUM($X$18:X727)</f>
        <v>80828.1</v>
      </c>
      <c r="AA727" s="64"/>
      <c r="AI727" s="64"/>
      <c r="AR727" s="57" t="s">
        <v>634</v>
      </c>
      <c r="AT727" s="66">
        <v>1947</v>
      </c>
      <c r="BM727" s="66" t="s">
        <v>225</v>
      </c>
    </row>
    <row r="728" spans="1:65" s="57" customFormat="1" ht="11.25">
      <c r="A728" s="55">
        <v>711</v>
      </c>
      <c r="B728" s="57" t="s">
        <v>154</v>
      </c>
      <c r="C728" s="57" t="s">
        <v>923</v>
      </c>
      <c r="L728" s="57" t="s">
        <v>126</v>
      </c>
      <c r="M728" s="64"/>
      <c r="N728" s="64"/>
      <c r="O728" s="55">
        <v>35</v>
      </c>
      <c r="P728" s="64">
        <v>7704018.3</v>
      </c>
      <c r="Q728" s="64">
        <v>615626.8</v>
      </c>
      <c r="R728" s="55">
        <v>35</v>
      </c>
      <c r="S728" s="57">
        <v>708</v>
      </c>
      <c r="T728" s="57">
        <f t="shared" si="4"/>
        <v>70.8</v>
      </c>
      <c r="AI728" s="64">
        <v>21.4</v>
      </c>
      <c r="AR728" s="57" t="s">
        <v>634</v>
      </c>
      <c r="AT728" s="66">
        <v>1947</v>
      </c>
      <c r="AZ728" s="57" t="s">
        <v>924</v>
      </c>
      <c r="BD728" s="57" t="s">
        <v>42</v>
      </c>
      <c r="BF728" s="57" t="s">
        <v>441</v>
      </c>
      <c r="BM728" s="66"/>
    </row>
    <row r="729" spans="1:65" s="72" customFormat="1" ht="11.25">
      <c r="A729" s="55">
        <v>712</v>
      </c>
      <c r="B729" s="72" t="s">
        <v>154</v>
      </c>
      <c r="C729" s="72" t="s">
        <v>925</v>
      </c>
      <c r="L729" s="72" t="s">
        <v>126</v>
      </c>
      <c r="M729" s="73"/>
      <c r="N729" s="73"/>
      <c r="O729" s="55">
        <v>35</v>
      </c>
      <c r="P729" s="73">
        <v>7705045.3</v>
      </c>
      <c r="Q729" s="73">
        <v>615767</v>
      </c>
      <c r="R729" s="55">
        <v>35</v>
      </c>
      <c r="S729" s="72">
        <v>308</v>
      </c>
      <c r="T729" s="57">
        <f t="shared" si="4"/>
        <v>30.8</v>
      </c>
      <c r="X729" s="57"/>
      <c r="AI729" s="73">
        <v>21.3</v>
      </c>
      <c r="AR729" s="72" t="s">
        <v>634</v>
      </c>
      <c r="AT729" s="74">
        <v>1947</v>
      </c>
      <c r="AZ729" s="72" t="s">
        <v>920</v>
      </c>
      <c r="BC729" s="72" t="s">
        <v>921</v>
      </c>
      <c r="BD729" s="72" t="s">
        <v>272</v>
      </c>
      <c r="BM729" s="74"/>
    </row>
    <row r="730" spans="1:65" s="72" customFormat="1" ht="11.25">
      <c r="A730" s="55">
        <v>713</v>
      </c>
      <c r="B730" s="72" t="s">
        <v>222</v>
      </c>
      <c r="C730" s="72" t="s">
        <v>926</v>
      </c>
      <c r="N730" s="73"/>
      <c r="O730" s="55">
        <v>35</v>
      </c>
      <c r="P730" s="75">
        <f>P729+(S729-W730/2)*COS(T730*PI()/200)</f>
        <v>7704764.642859093</v>
      </c>
      <c r="Q730" s="75">
        <f>Q729+(S729-W730/2)*SIN(T730*PI()/200)</f>
        <v>615894.007392764</v>
      </c>
      <c r="R730" s="76">
        <v>35</v>
      </c>
      <c r="S730" s="75">
        <f>SQRT((P731-P729)^2+(Q731-Q729)^2)</f>
        <v>1266.114627512059</v>
      </c>
      <c r="T730" s="77">
        <f>IF(ATAN2((P731-P729),(Q731-Q729))&lt;0,ATAN2((P731-P729),(Q731-Q729))+2*PI(),ATAN2((P731-P729),(Q731-Q729)))*200/PI()</f>
        <v>172.94616384440752</v>
      </c>
      <c r="U730" s="75"/>
      <c r="V730" s="75"/>
      <c r="W730" s="75">
        <f>(S729+S731)-S730</f>
        <v>-0.11462751205908717</v>
      </c>
      <c r="X730" s="57">
        <v>805</v>
      </c>
      <c r="Y730" s="65">
        <f>SUM($X$18:X730)</f>
        <v>81633.1</v>
      </c>
      <c r="Z730" s="57"/>
      <c r="AA730" s="64"/>
      <c r="AI730" s="73"/>
      <c r="AR730" s="72" t="s">
        <v>634</v>
      </c>
      <c r="AT730" s="74">
        <v>1947</v>
      </c>
      <c r="BM730" s="74" t="s">
        <v>225</v>
      </c>
    </row>
    <row r="731" spans="1:65" s="72" customFormat="1" ht="11.25">
      <c r="A731" s="55">
        <v>714</v>
      </c>
      <c r="B731" s="72" t="s">
        <v>154</v>
      </c>
      <c r="C731" s="72" t="s">
        <v>927</v>
      </c>
      <c r="L731" s="72" t="s">
        <v>126</v>
      </c>
      <c r="M731" s="73"/>
      <c r="N731" s="73"/>
      <c r="O731" s="55">
        <v>35</v>
      </c>
      <c r="P731" s="73">
        <v>7703891.8</v>
      </c>
      <c r="Q731" s="73">
        <v>616289</v>
      </c>
      <c r="R731" s="55">
        <v>35</v>
      </c>
      <c r="S731" s="72">
        <v>958</v>
      </c>
      <c r="T731" s="57">
        <f t="shared" si="4"/>
        <v>95.8</v>
      </c>
      <c r="X731" s="57"/>
      <c r="AI731" s="73">
        <v>20.8</v>
      </c>
      <c r="AR731" s="72" t="s">
        <v>634</v>
      </c>
      <c r="AT731" s="74">
        <v>1947</v>
      </c>
      <c r="AZ731" s="72" t="s">
        <v>924</v>
      </c>
      <c r="BD731" s="72" t="s">
        <v>42</v>
      </c>
      <c r="BM731" s="74"/>
    </row>
    <row r="732" spans="1:65" s="57" customFormat="1" ht="11.25">
      <c r="A732" s="55">
        <v>715</v>
      </c>
      <c r="B732" s="57" t="s">
        <v>154</v>
      </c>
      <c r="C732" s="57" t="s">
        <v>925</v>
      </c>
      <c r="L732" s="57" t="s">
        <v>126</v>
      </c>
      <c r="M732" s="64"/>
      <c r="N732" s="64"/>
      <c r="O732" s="55">
        <v>35</v>
      </c>
      <c r="P732" s="64">
        <v>7705045.3</v>
      </c>
      <c r="Q732" s="64">
        <v>615767</v>
      </c>
      <c r="R732" s="55">
        <v>35</v>
      </c>
      <c r="S732" s="57">
        <v>308</v>
      </c>
      <c r="T732" s="57">
        <f t="shared" si="4"/>
        <v>30.8</v>
      </c>
      <c r="AI732" s="64">
        <v>21.3</v>
      </c>
      <c r="AR732" s="57" t="s">
        <v>634</v>
      </c>
      <c r="AT732" s="66">
        <v>1947</v>
      </c>
      <c r="AZ732" s="57" t="s">
        <v>920</v>
      </c>
      <c r="BC732" s="57" t="s">
        <v>921</v>
      </c>
      <c r="BD732" s="57" t="s">
        <v>272</v>
      </c>
      <c r="BM732" s="66"/>
    </row>
    <row r="733" spans="1:65" s="57" customFormat="1" ht="11.25">
      <c r="A733" s="55">
        <v>716</v>
      </c>
      <c r="B733" s="57" t="s">
        <v>222</v>
      </c>
      <c r="C733" s="57" t="s">
        <v>926</v>
      </c>
      <c r="N733" s="64"/>
      <c r="O733" s="55">
        <v>35</v>
      </c>
      <c r="P733" s="75">
        <f>P732+(S732-W733/2)*COS(T733*PI()/200)</f>
        <v>7704764.677967514</v>
      </c>
      <c r="Q733" s="75">
        <f>Q732+(S732-W733/2)*SIN(T733*PI()/200)</f>
        <v>615893.9852606475</v>
      </c>
      <c r="R733" s="76">
        <v>35</v>
      </c>
      <c r="S733" s="75">
        <f>SQRT((P734-P732)^2+(Q734-Q732)^2)</f>
        <v>1340.632406738918</v>
      </c>
      <c r="T733" s="77">
        <f>IF(ATAN2((P734-P732),(Q734-Q732))&lt;0,ATAN2((P734-P732),(Q734-Q732))+2*PI(),ATAN2((P734-P732),(Q734-Q732)))*200/PI()</f>
        <v>172.94733964838596</v>
      </c>
      <c r="U733" s="75"/>
      <c r="V733" s="75"/>
      <c r="W733" s="75">
        <f>(S732+S734)-S733</f>
        <v>-0.0324067389180982</v>
      </c>
      <c r="AA733" s="64"/>
      <c r="AI733" s="64"/>
      <c r="AR733" s="57" t="s">
        <v>634</v>
      </c>
      <c r="AT733" s="66">
        <v>1963</v>
      </c>
      <c r="BM733" s="66" t="s">
        <v>225</v>
      </c>
    </row>
    <row r="734" spans="1:65" s="57" customFormat="1" ht="11.25">
      <c r="A734" s="55">
        <v>717</v>
      </c>
      <c r="B734" s="57" t="s">
        <v>154</v>
      </c>
      <c r="C734" s="57" t="s">
        <v>928</v>
      </c>
      <c r="L734" s="57" t="s">
        <v>126</v>
      </c>
      <c r="M734" s="64"/>
      <c r="N734" s="64"/>
      <c r="O734" s="55">
        <v>35</v>
      </c>
      <c r="P734" s="64">
        <v>7703823.9</v>
      </c>
      <c r="Q734" s="64">
        <v>616319.7</v>
      </c>
      <c r="R734" s="55">
        <v>35</v>
      </c>
      <c r="S734" s="57">
        <v>1032.6</v>
      </c>
      <c r="T734" s="57">
        <f t="shared" si="4"/>
        <v>103.25999999999999</v>
      </c>
      <c r="AI734" s="64">
        <v>20.8</v>
      </c>
      <c r="AR734" s="57" t="s">
        <v>634</v>
      </c>
      <c r="AT734" s="66">
        <v>1963</v>
      </c>
      <c r="AZ734" s="57" t="s">
        <v>924</v>
      </c>
      <c r="BD734" s="57" t="s">
        <v>42</v>
      </c>
      <c r="BM734" s="66"/>
    </row>
    <row r="735" spans="1:65" s="72" customFormat="1" ht="11.25">
      <c r="A735" s="55">
        <v>718</v>
      </c>
      <c r="B735" s="72" t="s">
        <v>154</v>
      </c>
      <c r="C735" s="72" t="s">
        <v>929</v>
      </c>
      <c r="L735" s="72" t="s">
        <v>126</v>
      </c>
      <c r="M735" s="73"/>
      <c r="N735" s="73"/>
      <c r="O735" s="55">
        <v>35</v>
      </c>
      <c r="P735" s="73">
        <v>7705515.3</v>
      </c>
      <c r="Q735" s="73">
        <v>616378.5</v>
      </c>
      <c r="R735" s="55">
        <v>35</v>
      </c>
      <c r="S735" s="72">
        <v>513.1</v>
      </c>
      <c r="T735" s="57">
        <f t="shared" si="4"/>
        <v>51.31</v>
      </c>
      <c r="X735" s="57"/>
      <c r="AI735" s="73">
        <v>22</v>
      </c>
      <c r="AR735" s="72" t="s">
        <v>634</v>
      </c>
      <c r="AT735" s="74">
        <v>1947</v>
      </c>
      <c r="AZ735" s="72" t="s">
        <v>930</v>
      </c>
      <c r="BC735" s="72" t="s">
        <v>921</v>
      </c>
      <c r="BD735" s="72" t="s">
        <v>272</v>
      </c>
      <c r="BM735" s="74"/>
    </row>
    <row r="736" spans="1:65" s="72" customFormat="1" ht="11.25">
      <c r="A736" s="55">
        <v>719</v>
      </c>
      <c r="B736" s="72" t="s">
        <v>222</v>
      </c>
      <c r="C736" s="72" t="s">
        <v>931</v>
      </c>
      <c r="N736" s="73"/>
      <c r="O736" s="55">
        <v>35</v>
      </c>
      <c r="P736" s="75">
        <f>P735+(S735-W736/2)*COS(T736*PI()/200)</f>
        <v>7705074.3557954645</v>
      </c>
      <c r="Q736" s="75">
        <f>Q735+(S735-W736/2)*SIN(T736*PI()/200)</f>
        <v>616640.8969567034</v>
      </c>
      <c r="R736" s="76">
        <v>35</v>
      </c>
      <c r="S736" s="75">
        <f>SQRT((P737-P735)^2+(Q737-Q735)^2)</f>
        <v>1277.1240581869756</v>
      </c>
      <c r="T736" s="77">
        <f>IF(ATAN2((P737-P735),(Q737-Q735))&lt;0,ATAN2((P737-P735),(Q737-Q735))+2*PI(),ATAN2((P737-P735),(Q737-Q735)))*200/PI()</f>
        <v>165.82664546815948</v>
      </c>
      <c r="U736" s="75"/>
      <c r="V736" s="75"/>
      <c r="W736" s="75">
        <f>(S735+S737)-S736</f>
        <v>-0.02405818697570794</v>
      </c>
      <c r="X736" s="57">
        <v>990</v>
      </c>
      <c r="Y736" s="65">
        <f>SUM($X$18:X736)</f>
        <v>82623.1</v>
      </c>
      <c r="Z736" s="57"/>
      <c r="AA736" s="64"/>
      <c r="AI736" s="73"/>
      <c r="AR736" s="72" t="s">
        <v>634</v>
      </c>
      <c r="AT736" s="74">
        <v>1947</v>
      </c>
      <c r="BM736" s="74" t="s">
        <v>225</v>
      </c>
    </row>
    <row r="737" spans="1:65" s="72" customFormat="1" ht="11.25">
      <c r="A737" s="55">
        <v>720</v>
      </c>
      <c r="B737" s="72" t="s">
        <v>154</v>
      </c>
      <c r="C737" s="72" t="s">
        <v>932</v>
      </c>
      <c r="L737" s="72" t="s">
        <v>126</v>
      </c>
      <c r="M737" s="73"/>
      <c r="N737" s="73"/>
      <c r="O737" s="55">
        <v>35</v>
      </c>
      <c r="P737" s="73">
        <v>7704417.8</v>
      </c>
      <c r="Q737" s="73">
        <v>617031.6</v>
      </c>
      <c r="R737" s="55">
        <v>35</v>
      </c>
      <c r="S737" s="72">
        <v>764</v>
      </c>
      <c r="T737" s="57">
        <f t="shared" si="4"/>
        <v>76.4</v>
      </c>
      <c r="X737" s="57"/>
      <c r="AI737" s="73">
        <v>21.7</v>
      </c>
      <c r="AR737" s="72" t="s">
        <v>634</v>
      </c>
      <c r="AT737" s="74">
        <v>1947</v>
      </c>
      <c r="AZ737" s="72" t="s">
        <v>924</v>
      </c>
      <c r="BD737" s="72" t="s">
        <v>42</v>
      </c>
      <c r="BM737" s="74"/>
    </row>
    <row r="738" spans="1:65" s="57" customFormat="1" ht="11.25">
      <c r="A738" s="55">
        <v>721</v>
      </c>
      <c r="B738" s="57" t="s">
        <v>154</v>
      </c>
      <c r="C738" s="57" t="s">
        <v>929</v>
      </c>
      <c r="L738" s="57" t="s">
        <v>126</v>
      </c>
      <c r="M738" s="64"/>
      <c r="N738" s="64"/>
      <c r="O738" s="55">
        <v>35</v>
      </c>
      <c r="P738" s="64">
        <v>7705515.3</v>
      </c>
      <c r="Q738" s="64">
        <v>616378.5</v>
      </c>
      <c r="R738" s="55">
        <v>35</v>
      </c>
      <c r="S738" s="57">
        <v>513.1</v>
      </c>
      <c r="T738" s="57">
        <f t="shared" si="4"/>
        <v>51.31</v>
      </c>
      <c r="AI738" s="64">
        <v>22</v>
      </c>
      <c r="AR738" s="57" t="s">
        <v>634</v>
      </c>
      <c r="AT738" s="66">
        <v>1947</v>
      </c>
      <c r="AZ738" s="57" t="s">
        <v>930</v>
      </c>
      <c r="BC738" s="57" t="s">
        <v>921</v>
      </c>
      <c r="BD738" s="57" t="s">
        <v>272</v>
      </c>
      <c r="BM738" s="66"/>
    </row>
    <row r="739" spans="1:65" s="57" customFormat="1" ht="11.25">
      <c r="A739" s="55">
        <v>722</v>
      </c>
      <c r="B739" s="57" t="s">
        <v>222</v>
      </c>
      <c r="C739" s="57" t="s">
        <v>931</v>
      </c>
      <c r="N739" s="64"/>
      <c r="O739" s="55">
        <v>35</v>
      </c>
      <c r="P739" s="75">
        <f>P738+(S738-W739/2)*COS(T739*PI()/200)</f>
        <v>7705074.3743212735</v>
      </c>
      <c r="Q739" s="75">
        <f>Q738+(S738-W739/2)*SIN(T739*PI()/200)</f>
        <v>616640.8894565331</v>
      </c>
      <c r="R739" s="76">
        <v>35</v>
      </c>
      <c r="S739" s="75">
        <f>SQRT((P740-P738)^2+(Q740-Q738)^2)</f>
        <v>1326.5845468721666</v>
      </c>
      <c r="T739" s="77">
        <f>IF(ATAN2((P740-P738),(Q740-Q738))&lt;0,ATAN2((P740-P738),(Q740-Q738))+2*PI(),ATAN2((P740-P738),(Q740-Q738)))*200/PI()</f>
        <v>165.8262697068115</v>
      </c>
      <c r="U739" s="75"/>
      <c r="V739" s="75"/>
      <c r="W739" s="75">
        <f>(S738+S740)-S739</f>
        <v>0.015453127833325198</v>
      </c>
      <c r="AA739" s="64"/>
      <c r="AI739" s="64"/>
      <c r="AR739" s="57" t="s">
        <v>634</v>
      </c>
      <c r="AT739" s="66">
        <v>1963</v>
      </c>
      <c r="BM739" s="66" t="s">
        <v>225</v>
      </c>
    </row>
    <row r="740" spans="1:65" s="57" customFormat="1" ht="11.25">
      <c r="A740" s="55">
        <v>723</v>
      </c>
      <c r="B740" s="57" t="s">
        <v>154</v>
      </c>
      <c r="C740" s="57" t="s">
        <v>933</v>
      </c>
      <c r="L740" s="57" t="s">
        <v>126</v>
      </c>
      <c r="M740" s="64"/>
      <c r="N740" s="64"/>
      <c r="O740" s="55">
        <v>35</v>
      </c>
      <c r="P740" s="64">
        <v>7704375.3</v>
      </c>
      <c r="Q740" s="64">
        <v>617056.9</v>
      </c>
      <c r="R740" s="55">
        <v>35</v>
      </c>
      <c r="S740" s="57">
        <v>813.5</v>
      </c>
      <c r="T740" s="57">
        <f t="shared" si="4"/>
        <v>81.35</v>
      </c>
      <c r="AI740" s="64">
        <v>21.7</v>
      </c>
      <c r="AR740" s="57" t="s">
        <v>634</v>
      </c>
      <c r="AT740" s="66">
        <v>1963</v>
      </c>
      <c r="AZ740" s="57" t="s">
        <v>924</v>
      </c>
      <c r="BD740" s="57" t="s">
        <v>42</v>
      </c>
      <c r="BM740" s="66"/>
    </row>
    <row r="741" spans="1:65" s="72" customFormat="1" ht="11.25">
      <c r="A741" s="55">
        <v>724</v>
      </c>
      <c r="B741" s="72" t="s">
        <v>154</v>
      </c>
      <c r="C741" s="72" t="s">
        <v>934</v>
      </c>
      <c r="L741" s="72" t="s">
        <v>126</v>
      </c>
      <c r="M741" s="73"/>
      <c r="N741" s="73"/>
      <c r="O741" s="55">
        <v>35</v>
      </c>
      <c r="P741" s="73">
        <v>7706039.6</v>
      </c>
      <c r="Q741" s="73">
        <v>617212.5</v>
      </c>
      <c r="R741" s="55">
        <v>35</v>
      </c>
      <c r="S741" s="72">
        <v>531.9</v>
      </c>
      <c r="T741" s="57">
        <f t="shared" si="4"/>
        <v>53.19</v>
      </c>
      <c r="X741" s="57"/>
      <c r="AI741" s="73">
        <v>21.1</v>
      </c>
      <c r="AR741" s="72" t="s">
        <v>634</v>
      </c>
      <c r="AT741" s="74">
        <v>1947</v>
      </c>
      <c r="AZ741" s="72" t="s">
        <v>935</v>
      </c>
      <c r="BC741" s="72" t="s">
        <v>921</v>
      </c>
      <c r="BD741" s="72" t="s">
        <v>272</v>
      </c>
      <c r="BM741" s="74"/>
    </row>
    <row r="742" spans="1:65" s="72" customFormat="1" ht="11.25">
      <c r="A742" s="55">
        <v>725</v>
      </c>
      <c r="B742" s="72" t="s">
        <v>222</v>
      </c>
      <c r="C742" s="72" t="s">
        <v>936</v>
      </c>
      <c r="N742" s="73"/>
      <c r="O742" s="55">
        <v>35</v>
      </c>
      <c r="P742" s="75">
        <f>P741+(S741-W742/2)*COS(T742*PI()/200)</f>
        <v>7705584.351641151</v>
      </c>
      <c r="Q742" s="75">
        <f>Q741+(S741-W742/2)*SIN(T742*PI()/200)</f>
        <v>617487.5572966367</v>
      </c>
      <c r="R742" s="76">
        <v>35</v>
      </c>
      <c r="S742" s="75">
        <f>SQRT((P743-P741)^2+(Q743-Q741)^2)</f>
        <v>1165.0811516793642</v>
      </c>
      <c r="T742" s="77">
        <f>IF(ATAN2((P743-P741),(Q743-Q741))&lt;0,ATAN2((P743-P741),(Q743-Q741))+2*PI(),ATAN2((P743-P741),(Q743-Q741)))*200/PI()</f>
        <v>165.39997252035158</v>
      </c>
      <c r="U742" s="75"/>
      <c r="V742" s="75"/>
      <c r="W742" s="75">
        <f>(S741+S743)-S742</f>
        <v>0.018848320635697746</v>
      </c>
      <c r="X742" s="57">
        <v>775</v>
      </c>
      <c r="Y742" s="65">
        <f>SUM($X$18:X742)</f>
        <v>83398.1</v>
      </c>
      <c r="Z742" s="57"/>
      <c r="AA742" s="64"/>
      <c r="AI742" s="73"/>
      <c r="AR742" s="72" t="s">
        <v>634</v>
      </c>
      <c r="AT742" s="74">
        <v>1947</v>
      </c>
      <c r="BM742" s="74" t="s">
        <v>225</v>
      </c>
    </row>
    <row r="743" spans="1:65" s="72" customFormat="1" ht="11.25">
      <c r="A743" s="55">
        <v>726</v>
      </c>
      <c r="B743" s="72" t="s">
        <v>154</v>
      </c>
      <c r="C743" s="72" t="s">
        <v>937</v>
      </c>
      <c r="L743" s="72" t="s">
        <v>126</v>
      </c>
      <c r="M743" s="73"/>
      <c r="N743" s="73"/>
      <c r="O743" s="55">
        <v>35</v>
      </c>
      <c r="P743" s="73">
        <v>7705042.4</v>
      </c>
      <c r="Q743" s="73">
        <v>617815</v>
      </c>
      <c r="R743" s="55">
        <v>35</v>
      </c>
      <c r="S743" s="72">
        <v>633.2</v>
      </c>
      <c r="T743" s="57">
        <f t="shared" si="4"/>
        <v>63.32000000000001</v>
      </c>
      <c r="X743" s="57"/>
      <c r="AI743" s="73">
        <v>20.8</v>
      </c>
      <c r="AR743" s="72" t="s">
        <v>634</v>
      </c>
      <c r="AT743" s="74">
        <v>1947</v>
      </c>
      <c r="AZ743" s="72" t="s">
        <v>924</v>
      </c>
      <c r="BD743" s="72" t="s">
        <v>42</v>
      </c>
      <c r="BM743" s="74"/>
    </row>
    <row r="744" spans="1:65" s="57" customFormat="1" ht="11.25">
      <c r="A744" s="55">
        <v>727</v>
      </c>
      <c r="B744" s="57" t="s">
        <v>154</v>
      </c>
      <c r="C744" s="57" t="s">
        <v>938</v>
      </c>
      <c r="L744" s="57" t="s">
        <v>126</v>
      </c>
      <c r="M744" s="64"/>
      <c r="N744" s="64"/>
      <c r="O744" s="55">
        <v>35</v>
      </c>
      <c r="P744" s="64">
        <v>7706082.4</v>
      </c>
      <c r="Q744" s="64">
        <v>617186.6</v>
      </c>
      <c r="R744" s="55">
        <v>35</v>
      </c>
      <c r="S744" s="57">
        <v>581.9</v>
      </c>
      <c r="T744" s="57">
        <f t="shared" si="4"/>
        <v>58.19</v>
      </c>
      <c r="AI744" s="64">
        <v>21.1</v>
      </c>
      <c r="AR744" s="57" t="s">
        <v>634</v>
      </c>
      <c r="AT744" s="66">
        <v>1963</v>
      </c>
      <c r="AZ744" s="57" t="s">
        <v>935</v>
      </c>
      <c r="BC744" s="57" t="s">
        <v>921</v>
      </c>
      <c r="BD744" s="57" t="s">
        <v>272</v>
      </c>
      <c r="BM744" s="66"/>
    </row>
    <row r="745" spans="1:65" s="57" customFormat="1" ht="11.25">
      <c r="A745" s="55">
        <v>728</v>
      </c>
      <c r="B745" s="57" t="s">
        <v>222</v>
      </c>
      <c r="C745" s="57" t="s">
        <v>936</v>
      </c>
      <c r="N745" s="64"/>
      <c r="O745" s="55">
        <v>35</v>
      </c>
      <c r="P745" s="75">
        <f>P744+(S744-W745/2)*COS(T745*PI()/200)</f>
        <v>7705579.007321401</v>
      </c>
      <c r="Q745" s="75">
        <f>Q744+(S744-W745/2)*SIN(T745*PI()/200)</f>
        <v>617478.4899732434</v>
      </c>
      <c r="R745" s="76">
        <v>35</v>
      </c>
      <c r="S745" s="75">
        <f>SQRT((P746-P744)^2+(Q746-Q744)^2)</f>
        <v>1361.5937022478026</v>
      </c>
      <c r="T745" s="77">
        <f>IF(ATAN2((P746-P744),(Q746-Q744))&lt;0,ATAN2((P746-P744),(Q746-Q744))+2*PI(),ATAN2((P746-P744),(Q746-Q744)))*200/PI()</f>
        <v>166.54765748072538</v>
      </c>
      <c r="U745" s="75"/>
      <c r="V745" s="75"/>
      <c r="W745" s="75">
        <f>(S744+S746)-S745</f>
        <v>0.006297752197269801</v>
      </c>
      <c r="AA745" s="64"/>
      <c r="AI745" s="64"/>
      <c r="AR745" s="57" t="s">
        <v>634</v>
      </c>
      <c r="AT745" s="66">
        <v>1963</v>
      </c>
      <c r="BM745" s="66" t="s">
        <v>225</v>
      </c>
    </row>
    <row r="746" spans="1:65" s="57" customFormat="1" ht="11.25">
      <c r="A746" s="55">
        <v>729</v>
      </c>
      <c r="B746" s="57" t="s">
        <v>154</v>
      </c>
      <c r="C746" s="57" t="s">
        <v>939</v>
      </c>
      <c r="L746" s="57" t="s">
        <v>126</v>
      </c>
      <c r="M746" s="64"/>
      <c r="N746" s="64"/>
      <c r="O746" s="55">
        <v>35</v>
      </c>
      <c r="P746" s="64">
        <v>7704904.5</v>
      </c>
      <c r="Q746" s="64">
        <v>617869.6</v>
      </c>
      <c r="R746" s="55">
        <v>35</v>
      </c>
      <c r="S746" s="57">
        <v>779.7</v>
      </c>
      <c r="T746" s="57">
        <f t="shared" si="4"/>
        <v>77.97</v>
      </c>
      <c r="AI746" s="64">
        <v>20.8</v>
      </c>
      <c r="AR746" s="57" t="s">
        <v>634</v>
      </c>
      <c r="AT746" s="66">
        <v>1963</v>
      </c>
      <c r="AZ746" s="57" t="s">
        <v>924</v>
      </c>
      <c r="BD746" s="57" t="s">
        <v>42</v>
      </c>
      <c r="BM746" s="66"/>
    </row>
    <row r="747" spans="1:65" s="57" customFormat="1" ht="11.25">
      <c r="A747" s="55">
        <v>730</v>
      </c>
      <c r="B747" s="57" t="s">
        <v>154</v>
      </c>
      <c r="C747" s="57" t="s">
        <v>940</v>
      </c>
      <c r="L747" s="57" t="s">
        <v>126</v>
      </c>
      <c r="M747" s="64"/>
      <c r="N747" s="64"/>
      <c r="O747" s="55">
        <v>35</v>
      </c>
      <c r="P747" s="64">
        <v>7706913.8</v>
      </c>
      <c r="Q747" s="64">
        <v>617610.6</v>
      </c>
      <c r="R747" s="55">
        <v>35</v>
      </c>
      <c r="S747" s="57">
        <v>1000.8</v>
      </c>
      <c r="T747" s="57">
        <f t="shared" si="4"/>
        <v>100.08</v>
      </c>
      <c r="AI747" s="64">
        <v>20.9</v>
      </c>
      <c r="AR747" s="57" t="s">
        <v>634</v>
      </c>
      <c r="AT747" s="66">
        <v>1947</v>
      </c>
      <c r="AZ747" s="57" t="s">
        <v>941</v>
      </c>
      <c r="BC747" s="57" t="s">
        <v>921</v>
      </c>
      <c r="BD747" s="57" t="s">
        <v>272</v>
      </c>
      <c r="BF747" s="57" t="s">
        <v>441</v>
      </c>
      <c r="BM747" s="66"/>
    </row>
    <row r="748" spans="1:65" s="57" customFormat="1" ht="11.25">
      <c r="A748" s="55">
        <v>731</v>
      </c>
      <c r="B748" s="57" t="s">
        <v>222</v>
      </c>
      <c r="C748" s="57" t="s">
        <v>942</v>
      </c>
      <c r="N748" s="64"/>
      <c r="O748" s="55">
        <v>35</v>
      </c>
      <c r="P748" s="75">
        <f>P747+(S747-W748/2)*COS(T748*PI()/200)</f>
        <v>7706042.0907425005</v>
      </c>
      <c r="Q748" s="75">
        <f>Q747+(S747-W748/2)*SIN(T748*PI()/200)</f>
        <v>618102.2829388899</v>
      </c>
      <c r="R748" s="76">
        <v>35</v>
      </c>
      <c r="S748" s="75">
        <f>SQRT((P749-P747)^2+(Q749-Q747)^2)</f>
        <v>1728.1284790201685</v>
      </c>
      <c r="T748" s="77">
        <f>IF(ATAN2((P749-P747),(Q749-Q747))&lt;0,ATAN2((P749-P747),(Q749-Q747))+2*PI(),ATAN2((P749-P747),(Q749-Q747)))*200/PI()</f>
        <v>167.30562343352628</v>
      </c>
      <c r="U748" s="75"/>
      <c r="V748" s="75"/>
      <c r="W748" s="75">
        <f>(S747+S749)-S748</f>
        <v>-0.028479020168560965</v>
      </c>
      <c r="X748" s="57">
        <v>785</v>
      </c>
      <c r="Y748" s="65">
        <f>SUM($X$18:X748)</f>
        <v>84183.1</v>
      </c>
      <c r="AA748" s="64"/>
      <c r="AI748" s="64"/>
      <c r="AR748" s="57" t="s">
        <v>943</v>
      </c>
      <c r="AT748" s="66">
        <v>1947</v>
      </c>
      <c r="BM748" s="66" t="s">
        <v>225</v>
      </c>
    </row>
    <row r="749" spans="1:65" s="57" customFormat="1" ht="11.25">
      <c r="A749" s="55">
        <v>732</v>
      </c>
      <c r="B749" s="57" t="s">
        <v>154</v>
      </c>
      <c r="C749" s="57" t="s">
        <v>944</v>
      </c>
      <c r="L749" s="57" t="s">
        <v>126</v>
      </c>
      <c r="M749" s="64"/>
      <c r="N749" s="64"/>
      <c r="O749" s="55">
        <v>35</v>
      </c>
      <c r="P749" s="64">
        <v>7705408.6</v>
      </c>
      <c r="Q749" s="64">
        <v>618459.6</v>
      </c>
      <c r="R749" s="55">
        <v>35</v>
      </c>
      <c r="S749" s="57">
        <v>727.3</v>
      </c>
      <c r="T749" s="57">
        <f t="shared" si="4"/>
        <v>72.72999999999999</v>
      </c>
      <c r="AI749" s="64">
        <v>22.4</v>
      </c>
      <c r="AR749" s="57" t="s">
        <v>943</v>
      </c>
      <c r="AT749" s="66">
        <v>1947</v>
      </c>
      <c r="AZ749" s="57" t="s">
        <v>924</v>
      </c>
      <c r="BD749" s="57" t="s">
        <v>42</v>
      </c>
      <c r="BF749" s="57" t="s">
        <v>441</v>
      </c>
      <c r="BM749" s="66"/>
    </row>
    <row r="750" spans="1:65" s="57" customFormat="1" ht="11.25">
      <c r="A750" s="55">
        <v>733</v>
      </c>
      <c r="B750" s="57" t="s">
        <v>154</v>
      </c>
      <c r="C750" s="57" t="s">
        <v>945</v>
      </c>
      <c r="L750" s="57" t="s">
        <v>126</v>
      </c>
      <c r="M750" s="64"/>
      <c r="N750" s="64"/>
      <c r="O750" s="55">
        <v>35</v>
      </c>
      <c r="P750" s="64">
        <v>7707507</v>
      </c>
      <c r="Q750" s="64">
        <v>617663.2</v>
      </c>
      <c r="R750" s="55">
        <v>35</v>
      </c>
      <c r="S750" s="57">
        <v>1364.3</v>
      </c>
      <c r="T750" s="57">
        <f t="shared" si="4"/>
        <v>136.43</v>
      </c>
      <c r="AI750" s="64">
        <v>21.8</v>
      </c>
      <c r="AR750" s="57" t="s">
        <v>943</v>
      </c>
      <c r="AT750" s="66">
        <v>1947</v>
      </c>
      <c r="AZ750" s="57" t="s">
        <v>935</v>
      </c>
      <c r="BC750" s="57" t="s">
        <v>921</v>
      </c>
      <c r="BD750" s="57" t="s">
        <v>272</v>
      </c>
      <c r="BF750" s="57" t="s">
        <v>441</v>
      </c>
      <c r="BM750" s="66"/>
    </row>
    <row r="751" spans="1:65" s="57" customFormat="1" ht="11.25">
      <c r="A751" s="55">
        <v>734</v>
      </c>
      <c r="B751" s="57" t="s">
        <v>222</v>
      </c>
      <c r="C751" s="57" t="s">
        <v>946</v>
      </c>
      <c r="N751" s="64"/>
      <c r="O751" s="55">
        <v>35</v>
      </c>
      <c r="P751" s="75">
        <f>P750+(S750-W751/2)*COS(T751*PI()/200)</f>
        <v>7706587.5755331125</v>
      </c>
      <c r="Q751" s="75">
        <f>Q750+(S750-W751/2)*SIN(T751*PI()/200)</f>
        <v>618671.2319611812</v>
      </c>
      <c r="R751" s="76">
        <v>35</v>
      </c>
      <c r="S751" s="75">
        <f>SQRT((P752-P750)^2+(Q752-Q750)^2)</f>
        <v>2241.913825283995</v>
      </c>
      <c r="T751" s="77">
        <f>IF(ATAN2((P752-P750),(Q752-Q750))&lt;0,ATAN2((P752-P750),(Q752-Q750))+2*PI(),ATAN2((P752-P750),(Q752-Q750)))*200/PI()</f>
        <v>147.07544125058365</v>
      </c>
      <c r="U751" s="75"/>
      <c r="V751" s="75"/>
      <c r="W751" s="75">
        <f>(S750+S752)-S751</f>
        <v>-0.11382528399462899</v>
      </c>
      <c r="X751" s="57">
        <v>660</v>
      </c>
      <c r="Y751" s="65">
        <f>SUM($X$18:X751)</f>
        <v>84843.1</v>
      </c>
      <c r="AA751" s="64"/>
      <c r="AI751" s="64"/>
      <c r="AR751" s="57" t="s">
        <v>943</v>
      </c>
      <c r="AT751" s="66">
        <v>1947</v>
      </c>
      <c r="BM751" s="66" t="s">
        <v>225</v>
      </c>
    </row>
    <row r="752" spans="1:65" s="57" customFormat="1" ht="11.25">
      <c r="A752" s="55">
        <v>735</v>
      </c>
      <c r="B752" s="57" t="s">
        <v>154</v>
      </c>
      <c r="C752" s="57" t="s">
        <v>947</v>
      </c>
      <c r="L752" s="57" t="s">
        <v>126</v>
      </c>
      <c r="M752" s="64"/>
      <c r="N752" s="64"/>
      <c r="O752" s="55">
        <v>35</v>
      </c>
      <c r="P752" s="64">
        <v>7705996.2</v>
      </c>
      <c r="Q752" s="64">
        <v>619319.6</v>
      </c>
      <c r="R752" s="55">
        <v>35</v>
      </c>
      <c r="S752" s="57">
        <v>877.5</v>
      </c>
      <c r="T752" s="57">
        <f t="shared" si="4"/>
        <v>87.75</v>
      </c>
      <c r="AI752" s="64">
        <v>23.8</v>
      </c>
      <c r="AR752" s="57" t="s">
        <v>943</v>
      </c>
      <c r="AT752" s="66">
        <v>1947</v>
      </c>
      <c r="AZ752" s="57" t="s">
        <v>924</v>
      </c>
      <c r="BD752" s="57" t="s">
        <v>42</v>
      </c>
      <c r="BF752" s="57" t="s">
        <v>441</v>
      </c>
      <c r="BM752" s="66"/>
    </row>
    <row r="753" spans="1:65" s="57" customFormat="1" ht="11.25">
      <c r="A753" s="55">
        <v>736</v>
      </c>
      <c r="B753" s="57" t="s">
        <v>154</v>
      </c>
      <c r="C753" s="57" t="s">
        <v>948</v>
      </c>
      <c r="L753" s="57" t="s">
        <v>126</v>
      </c>
      <c r="M753" s="64"/>
      <c r="N753" s="64"/>
      <c r="O753" s="55">
        <v>35</v>
      </c>
      <c r="P753" s="64">
        <v>7707842</v>
      </c>
      <c r="Q753" s="64">
        <v>617729.5</v>
      </c>
      <c r="R753" s="55">
        <v>35</v>
      </c>
      <c r="S753" s="57">
        <v>1544.9</v>
      </c>
      <c r="T753" s="57">
        <f t="shared" si="4"/>
        <v>154.49</v>
      </c>
      <c r="AI753" s="64">
        <v>21.4</v>
      </c>
      <c r="AR753" s="57" t="s">
        <v>943</v>
      </c>
      <c r="AT753" s="66">
        <v>1947</v>
      </c>
      <c r="AZ753" s="57" t="s">
        <v>949</v>
      </c>
      <c r="BC753" s="57" t="s">
        <v>921</v>
      </c>
      <c r="BD753" s="57" t="s">
        <v>272</v>
      </c>
      <c r="BF753" s="57" t="s">
        <v>441</v>
      </c>
      <c r="BM753" s="66"/>
    </row>
    <row r="754" spans="1:65" s="57" customFormat="1" ht="11.25">
      <c r="A754" s="55">
        <v>737</v>
      </c>
      <c r="B754" s="57" t="s">
        <v>222</v>
      </c>
      <c r="C754" s="57" t="s">
        <v>950</v>
      </c>
      <c r="N754" s="64"/>
      <c r="O754" s="55">
        <v>35</v>
      </c>
      <c r="P754" s="75">
        <f>P753+(S753-W754/2)*COS(T754*PI()/200)</f>
        <v>7707101.571218845</v>
      </c>
      <c r="Q754" s="75">
        <f>Q753+(S753-W754/2)*SIN(T754*PI()/200)</f>
        <v>619085.4508613365</v>
      </c>
      <c r="R754" s="76">
        <v>35</v>
      </c>
      <c r="S754" s="75">
        <f>SQRT((P755-P753)^2+(Q755-Q753)^2)</f>
        <v>2588.7786502519593</v>
      </c>
      <c r="T754" s="77">
        <f>IF(ATAN2((P755-P753),(Q755-Q753))&lt;0,ATAN2((P755-P753),(Q755-Q753))+2*PI(),ATAN2((P755-P753),(Q755-Q753)))*200/PI()</f>
        <v>131.81903513448654</v>
      </c>
      <c r="U754" s="75"/>
      <c r="V754" s="75"/>
      <c r="W754" s="75">
        <f>(S753+S755)-S754</f>
        <v>-0.07865025195951603</v>
      </c>
      <c r="X754" s="57">
        <v>645</v>
      </c>
      <c r="Y754" s="65">
        <f>SUM($X$18:X754)</f>
        <v>85488.1</v>
      </c>
      <c r="AA754" s="64"/>
      <c r="AI754" s="64"/>
      <c r="AR754" s="57" t="s">
        <v>943</v>
      </c>
      <c r="AT754" s="66">
        <v>1947</v>
      </c>
      <c r="BM754" s="66" t="s">
        <v>225</v>
      </c>
    </row>
    <row r="755" spans="1:65" s="57" customFormat="1" ht="11.25">
      <c r="A755" s="55">
        <v>738</v>
      </c>
      <c r="B755" s="57" t="s">
        <v>154</v>
      </c>
      <c r="C755" s="57" t="s">
        <v>951</v>
      </c>
      <c r="L755" s="57" t="s">
        <v>126</v>
      </c>
      <c r="M755" s="64"/>
      <c r="N755" s="64"/>
      <c r="O755" s="55">
        <v>35</v>
      </c>
      <c r="P755" s="64">
        <v>7706601.3</v>
      </c>
      <c r="Q755" s="64">
        <v>620001.6</v>
      </c>
      <c r="R755" s="55">
        <v>35</v>
      </c>
      <c r="S755" s="57">
        <v>1043.8</v>
      </c>
      <c r="T755" s="57">
        <f t="shared" si="4"/>
        <v>104.38</v>
      </c>
      <c r="AI755" s="64">
        <v>25</v>
      </c>
      <c r="AR755" s="57" t="s">
        <v>943</v>
      </c>
      <c r="AT755" s="66">
        <v>1947</v>
      </c>
      <c r="AZ755" s="57" t="s">
        <v>924</v>
      </c>
      <c r="BD755" s="57" t="s">
        <v>42</v>
      </c>
      <c r="BF755" s="57" t="s">
        <v>441</v>
      </c>
      <c r="BM755" s="66"/>
    </row>
    <row r="756" spans="1:65" s="57" customFormat="1" ht="11.25">
      <c r="A756" s="55">
        <v>739</v>
      </c>
      <c r="B756" s="57" t="s">
        <v>154</v>
      </c>
      <c r="C756" s="57" t="s">
        <v>952</v>
      </c>
      <c r="L756" s="57" t="s">
        <v>126</v>
      </c>
      <c r="M756" s="64"/>
      <c r="N756" s="64"/>
      <c r="O756" s="55">
        <v>35</v>
      </c>
      <c r="P756" s="64">
        <v>7708423.8</v>
      </c>
      <c r="Q756" s="64">
        <v>617799.2</v>
      </c>
      <c r="R756" s="55">
        <v>35</v>
      </c>
      <c r="S756" s="57">
        <v>1803.2</v>
      </c>
      <c r="T756" s="57">
        <f t="shared" si="4"/>
        <v>180.32</v>
      </c>
      <c r="AI756" s="64">
        <v>21.9</v>
      </c>
      <c r="AR756" s="57" t="s">
        <v>943</v>
      </c>
      <c r="AT756" s="66">
        <v>1947</v>
      </c>
      <c r="AZ756" s="57" t="s">
        <v>935</v>
      </c>
      <c r="BC756" s="57" t="s">
        <v>921</v>
      </c>
      <c r="BD756" s="57" t="s">
        <v>272</v>
      </c>
      <c r="BF756" s="57" t="s">
        <v>441</v>
      </c>
      <c r="BM756" s="66"/>
    </row>
    <row r="757" spans="1:65" s="57" customFormat="1" ht="11.25">
      <c r="A757" s="55">
        <v>740</v>
      </c>
      <c r="B757" s="57" t="s">
        <v>222</v>
      </c>
      <c r="C757" s="57" t="s">
        <v>953</v>
      </c>
      <c r="N757" s="64"/>
      <c r="O757" s="55">
        <v>35</v>
      </c>
      <c r="P757" s="75">
        <f>P756+(S756-W757/2)*COS(T757*PI()/200)</f>
        <v>7707645.878272351</v>
      </c>
      <c r="Q757" s="75">
        <f>Q756+(S756-W757/2)*SIN(T757*PI()/200)</f>
        <v>619425.9793687682</v>
      </c>
      <c r="R757" s="76">
        <v>35</v>
      </c>
      <c r="S757" s="75">
        <f>SQRT((P758-P756)^2+(Q758-Q756)^2)</f>
        <v>2735.22389577169</v>
      </c>
      <c r="T757" s="77">
        <f>IF(ATAN2((P758-P756),(Q758-Q756))&lt;0,ATAN2((P758-P756),(Q758-Q756))+2*PI(),ATAN2((P758-P756),(Q758-Q756)))*200/PI()</f>
        <v>128.39667480636123</v>
      </c>
      <c r="U757" s="75"/>
      <c r="V757" s="75"/>
      <c r="W757" s="75">
        <f>(S756+S758)-S757</f>
        <v>-0.02389577169014956</v>
      </c>
      <c r="X757" s="57">
        <v>460</v>
      </c>
      <c r="Y757" s="65">
        <f>SUM($X$18:X757)</f>
        <v>85948.1</v>
      </c>
      <c r="AA757" s="64"/>
      <c r="AI757" s="64"/>
      <c r="AR757" s="57" t="s">
        <v>943</v>
      </c>
      <c r="AT757" s="66">
        <v>1947</v>
      </c>
      <c r="BM757" s="66" t="s">
        <v>225</v>
      </c>
    </row>
    <row r="758" spans="1:65" s="57" customFormat="1" ht="11.25">
      <c r="A758" s="55">
        <v>741</v>
      </c>
      <c r="B758" s="57" t="s">
        <v>154</v>
      </c>
      <c r="C758" s="57" t="s">
        <v>954</v>
      </c>
      <c r="L758" s="57" t="s">
        <v>126</v>
      </c>
      <c r="M758" s="64"/>
      <c r="N758" s="64"/>
      <c r="O758" s="55">
        <v>35</v>
      </c>
      <c r="P758" s="64">
        <v>7707243.8</v>
      </c>
      <c r="Q758" s="64">
        <v>620266.8</v>
      </c>
      <c r="R758" s="55">
        <v>35</v>
      </c>
      <c r="S758" s="57">
        <v>932</v>
      </c>
      <c r="T758" s="57">
        <f t="shared" si="4"/>
        <v>93.2</v>
      </c>
      <c r="AI758" s="64">
        <v>23</v>
      </c>
      <c r="AR758" s="57" t="s">
        <v>943</v>
      </c>
      <c r="AT758" s="66">
        <v>1947</v>
      </c>
      <c r="AZ758" s="57" t="s">
        <v>924</v>
      </c>
      <c r="BD758" s="57" t="s">
        <v>42</v>
      </c>
      <c r="BF758" s="57" t="s">
        <v>441</v>
      </c>
      <c r="BM758" s="66"/>
    </row>
    <row r="759" spans="1:65" s="57" customFormat="1" ht="11.25">
      <c r="A759" s="55">
        <v>742</v>
      </c>
      <c r="B759" s="57" t="s">
        <v>154</v>
      </c>
      <c r="C759" s="57" t="s">
        <v>955</v>
      </c>
      <c r="L759" s="57" t="s">
        <v>126</v>
      </c>
      <c r="M759" s="64"/>
      <c r="N759" s="64"/>
      <c r="O759" s="55">
        <v>35</v>
      </c>
      <c r="P759" s="64">
        <v>7708823.7</v>
      </c>
      <c r="Q759" s="64">
        <v>617834.8</v>
      </c>
      <c r="R759" s="55">
        <v>35</v>
      </c>
      <c r="S759" s="57">
        <v>1922</v>
      </c>
      <c r="T759" s="57">
        <f t="shared" si="4"/>
        <v>192.2</v>
      </c>
      <c r="AI759" s="64">
        <v>25.1</v>
      </c>
      <c r="AR759" s="57" t="s">
        <v>943</v>
      </c>
      <c r="AT759" s="66">
        <v>1947</v>
      </c>
      <c r="AZ759" s="57" t="s">
        <v>956</v>
      </c>
      <c r="BC759" s="57" t="s">
        <v>921</v>
      </c>
      <c r="BD759" s="57" t="s">
        <v>272</v>
      </c>
      <c r="BF759" s="57" t="s">
        <v>441</v>
      </c>
      <c r="BM759" s="66"/>
    </row>
    <row r="760" spans="1:65" s="57" customFormat="1" ht="11.25">
      <c r="A760" s="55">
        <v>743</v>
      </c>
      <c r="B760" s="57" t="s">
        <v>222</v>
      </c>
      <c r="C760" s="57" t="s">
        <v>957</v>
      </c>
      <c r="N760" s="64"/>
      <c r="O760" s="55">
        <v>35</v>
      </c>
      <c r="P760" s="75">
        <f>P759+(S759-W760/2)*COS(T760*PI()/200)</f>
        <v>7708070.035436058</v>
      </c>
      <c r="Q760" s="75">
        <f>Q759+(S759-W760/2)*SIN(T760*PI()/200)</f>
        <v>619602.8869092826</v>
      </c>
      <c r="R760" s="76">
        <v>35</v>
      </c>
      <c r="S760" s="75">
        <f>SQRT((P761-P759)^2+(Q761-Q759)^2)</f>
        <v>2989.62996539694</v>
      </c>
      <c r="T760" s="77">
        <f>IF(ATAN2((P761-P759),(Q761-Q759))&lt;0,ATAN2((P761-P759),(Q761-Q759))+2*PI(),ATAN2((P761-P759),(Q761-Q759)))*200/PI()</f>
        <v>125.65178630181366</v>
      </c>
      <c r="U760" s="75"/>
      <c r="V760" s="75"/>
      <c r="W760" s="75">
        <f>(S759+S761)-S760</f>
        <v>-0.02996539694004241</v>
      </c>
      <c r="X760" s="57">
        <v>1235</v>
      </c>
      <c r="Y760" s="65">
        <f>SUM($X$18:X760)</f>
        <v>87183.1</v>
      </c>
      <c r="AA760" s="64"/>
      <c r="AI760" s="64"/>
      <c r="AR760" s="57" t="s">
        <v>943</v>
      </c>
      <c r="AT760" s="66">
        <v>1947</v>
      </c>
      <c r="BM760" s="66" t="s">
        <v>225</v>
      </c>
    </row>
    <row r="761" spans="1:65" s="57" customFormat="1" ht="11.25">
      <c r="A761" s="55">
        <v>744</v>
      </c>
      <c r="B761" s="57" t="s">
        <v>154</v>
      </c>
      <c r="C761" s="57" t="s">
        <v>958</v>
      </c>
      <c r="L761" s="57" t="s">
        <v>126</v>
      </c>
      <c r="M761" s="64"/>
      <c r="N761" s="64"/>
      <c r="O761" s="55">
        <v>35</v>
      </c>
      <c r="P761" s="64">
        <v>7707651.4</v>
      </c>
      <c r="Q761" s="64">
        <v>620585</v>
      </c>
      <c r="R761" s="55">
        <v>35</v>
      </c>
      <c r="S761" s="57">
        <v>1067.6</v>
      </c>
      <c r="T761" s="57">
        <f t="shared" si="4"/>
        <v>106.75999999999999</v>
      </c>
      <c r="AI761" s="64">
        <v>24.5</v>
      </c>
      <c r="AR761" s="57" t="s">
        <v>943</v>
      </c>
      <c r="AT761" s="66">
        <v>1947</v>
      </c>
      <c r="AZ761" s="57" t="s">
        <v>924</v>
      </c>
      <c r="BD761" s="57" t="s">
        <v>42</v>
      </c>
      <c r="BF761" s="57" t="s">
        <v>441</v>
      </c>
      <c r="BM761" s="66"/>
    </row>
    <row r="762" spans="1:65" s="57" customFormat="1" ht="11.25">
      <c r="A762" s="55">
        <v>745</v>
      </c>
      <c r="B762" s="57" t="s">
        <v>154</v>
      </c>
      <c r="C762" s="57" t="s">
        <v>959</v>
      </c>
      <c r="L762" s="57" t="s">
        <v>126</v>
      </c>
      <c r="M762" s="64"/>
      <c r="N762" s="64"/>
      <c r="O762" s="55">
        <v>35</v>
      </c>
      <c r="P762" s="64">
        <v>7709399</v>
      </c>
      <c r="Q762" s="64">
        <v>619678.6</v>
      </c>
      <c r="R762" s="55">
        <v>35</v>
      </c>
      <c r="S762" s="57">
        <v>401</v>
      </c>
      <c r="T762" s="57">
        <f t="shared" si="4"/>
        <v>40.1</v>
      </c>
      <c r="AI762" s="64">
        <v>22.3</v>
      </c>
      <c r="AR762" s="57" t="s">
        <v>943</v>
      </c>
      <c r="AT762" s="66">
        <v>1947</v>
      </c>
      <c r="AZ762" s="57" t="s">
        <v>960</v>
      </c>
      <c r="BC762" s="57" t="s">
        <v>921</v>
      </c>
      <c r="BD762" s="57" t="s">
        <v>272</v>
      </c>
      <c r="BF762" s="57" t="s">
        <v>441</v>
      </c>
      <c r="BM762" s="66"/>
    </row>
    <row r="763" spans="1:65" s="57" customFormat="1" ht="11.25">
      <c r="A763" s="55">
        <v>746</v>
      </c>
      <c r="B763" s="57" t="s">
        <v>222</v>
      </c>
      <c r="C763" s="57" t="s">
        <v>961</v>
      </c>
      <c r="N763" s="64"/>
      <c r="O763" s="55">
        <v>35</v>
      </c>
      <c r="P763" s="75">
        <f>P762+(S762-W763/2)*COS(T763*PI()/200)</f>
        <v>7709225.639921346</v>
      </c>
      <c r="Q763" s="75">
        <f>Q762+(S762-W763/2)*SIN(T763*PI()/200)</f>
        <v>620040.1795926221</v>
      </c>
      <c r="R763" s="76">
        <v>35</v>
      </c>
      <c r="S763" s="75">
        <f>SQRT((P764-P762)^2+(Q764-Q762)^2)</f>
        <v>971.4813431044365</v>
      </c>
      <c r="T763" s="77">
        <f>IF(ATAN2((P764-P762),(Q764-Q762))&lt;0,ATAN2((P764-P762),(Q764-Q762))+2*PI(),ATAN2((P764-P762),(Q764-Q762)))*200/PI()</f>
        <v>128.46164924515796</v>
      </c>
      <c r="U763" s="75"/>
      <c r="V763" s="75"/>
      <c r="W763" s="75">
        <f>(S762+S764)-S763</f>
        <v>0.018656895563481157</v>
      </c>
      <c r="X763" s="57">
        <v>325</v>
      </c>
      <c r="Y763" s="65">
        <f>SUM($X$18:X763)</f>
        <v>87508.1</v>
      </c>
      <c r="AA763" s="64"/>
      <c r="AI763" s="64"/>
      <c r="AR763" s="57" t="s">
        <v>943</v>
      </c>
      <c r="AT763" s="66">
        <v>1947</v>
      </c>
      <c r="BM763" s="66" t="s">
        <v>225</v>
      </c>
    </row>
    <row r="764" spans="1:65" s="57" customFormat="1" ht="11.25">
      <c r="A764" s="55">
        <v>747</v>
      </c>
      <c r="B764" s="57" t="s">
        <v>154</v>
      </c>
      <c r="C764" s="57" t="s">
        <v>962</v>
      </c>
      <c r="L764" s="57" t="s">
        <v>126</v>
      </c>
      <c r="M764" s="64"/>
      <c r="N764" s="64"/>
      <c r="O764" s="55">
        <v>35</v>
      </c>
      <c r="P764" s="64">
        <v>7708979</v>
      </c>
      <c r="Q764" s="64">
        <v>620554.6</v>
      </c>
      <c r="R764" s="55">
        <v>35</v>
      </c>
      <c r="S764" s="57">
        <v>570.5</v>
      </c>
      <c r="T764" s="57">
        <f t="shared" si="4"/>
        <v>57.05</v>
      </c>
      <c r="AI764" s="64">
        <v>27.3</v>
      </c>
      <c r="AR764" s="57" t="s">
        <v>943</v>
      </c>
      <c r="AT764" s="66">
        <v>1947</v>
      </c>
      <c r="AZ764" s="57" t="s">
        <v>924</v>
      </c>
      <c r="BD764" s="57" t="s">
        <v>42</v>
      </c>
      <c r="BF764" s="57" t="s">
        <v>441</v>
      </c>
      <c r="BM764" s="66"/>
    </row>
    <row r="765" spans="1:65" s="57" customFormat="1" ht="11.25">
      <c r="A765" s="55">
        <v>748</v>
      </c>
      <c r="B765" s="57" t="s">
        <v>154</v>
      </c>
      <c r="C765" s="57" t="s">
        <v>963</v>
      </c>
      <c r="L765" s="57" t="s">
        <v>126</v>
      </c>
      <c r="M765" s="64"/>
      <c r="N765" s="64"/>
      <c r="O765" s="55">
        <v>35</v>
      </c>
      <c r="P765" s="64">
        <v>7709728.3</v>
      </c>
      <c r="Q765" s="64">
        <v>619938.4</v>
      </c>
      <c r="R765" s="55">
        <v>35</v>
      </c>
      <c r="S765" s="57">
        <v>318.4</v>
      </c>
      <c r="T765" s="57">
        <f t="shared" si="4"/>
        <v>31.839999999999996</v>
      </c>
      <c r="AI765" s="64">
        <v>21.3</v>
      </c>
      <c r="AR765" s="57" t="s">
        <v>943</v>
      </c>
      <c r="AT765" s="66">
        <v>1947</v>
      </c>
      <c r="AZ765" s="57" t="s">
        <v>964</v>
      </c>
      <c r="BC765" s="57" t="s">
        <v>965</v>
      </c>
      <c r="BD765" s="57" t="s">
        <v>272</v>
      </c>
      <c r="BF765" s="57" t="s">
        <v>441</v>
      </c>
      <c r="BM765" s="66"/>
    </row>
    <row r="766" spans="1:65" s="57" customFormat="1" ht="11.25">
      <c r="A766" s="55">
        <v>749</v>
      </c>
      <c r="B766" s="57" t="s">
        <v>222</v>
      </c>
      <c r="C766" s="57" t="s">
        <v>966</v>
      </c>
      <c r="N766" s="64"/>
      <c r="O766" s="55">
        <v>35</v>
      </c>
      <c r="P766" s="75">
        <f>P765+(S765-W766/2)*COS(T766*PI()/200)</f>
        <v>7709514.192109067</v>
      </c>
      <c r="Q766" s="75">
        <f>Q765+(S765-W766/2)*SIN(T766*PI()/200)</f>
        <v>620174.0998453975</v>
      </c>
      <c r="R766" s="76">
        <v>35</v>
      </c>
      <c r="S766" s="75">
        <f>SQRT((P767-P765)^2+(Q767-Q765)^2)</f>
        <v>861.2566748650304</v>
      </c>
      <c r="T766" s="77">
        <f>IF(ATAN2((P767-P765),(Q767-Q765))&lt;0,ATAN2((P767-P765),(Q767-Q765))+2*PI(),ATAN2((P767-P765),(Q767-Q765)))*200/PI()</f>
        <v>146.94640162484902</v>
      </c>
      <c r="U766" s="75"/>
      <c r="V766" s="75"/>
      <c r="W766" s="75">
        <f>(S765+S767)-S766</f>
        <v>-0.05667486503045893</v>
      </c>
      <c r="X766" s="57">
        <v>380</v>
      </c>
      <c r="Y766" s="65">
        <f>SUM($X$18:X766)</f>
        <v>87888.1</v>
      </c>
      <c r="AA766" s="64"/>
      <c r="AI766" s="64"/>
      <c r="AR766" s="57" t="s">
        <v>943</v>
      </c>
      <c r="AT766" s="66">
        <v>1947</v>
      </c>
      <c r="BM766" s="66" t="s">
        <v>225</v>
      </c>
    </row>
    <row r="767" spans="1:65" s="57" customFormat="1" ht="11.25">
      <c r="A767" s="55">
        <v>750</v>
      </c>
      <c r="B767" s="57" t="s">
        <v>154</v>
      </c>
      <c r="C767" s="57" t="s">
        <v>967</v>
      </c>
      <c r="L767" s="57" t="s">
        <v>126</v>
      </c>
      <c r="M767" s="64"/>
      <c r="N767" s="64"/>
      <c r="O767" s="55">
        <v>35</v>
      </c>
      <c r="P767" s="64">
        <v>7709149.2</v>
      </c>
      <c r="Q767" s="64">
        <v>620575.9</v>
      </c>
      <c r="R767" s="55">
        <v>35</v>
      </c>
      <c r="S767" s="57">
        <v>542.8</v>
      </c>
      <c r="T767" s="57">
        <f t="shared" si="4"/>
        <v>54.279999999999994</v>
      </c>
      <c r="AI767" s="64">
        <v>28.9</v>
      </c>
      <c r="AR767" s="57" t="s">
        <v>943</v>
      </c>
      <c r="AT767" s="66">
        <v>1947</v>
      </c>
      <c r="BF767" s="57" t="s">
        <v>441</v>
      </c>
      <c r="BM767" s="66"/>
    </row>
    <row r="768" spans="1:65" s="57" customFormat="1" ht="11.25">
      <c r="A768" s="55">
        <v>751</v>
      </c>
      <c r="B768" s="57" t="s">
        <v>154</v>
      </c>
      <c r="C768" s="57" t="s">
        <v>968</v>
      </c>
      <c r="L768" s="57" t="s">
        <v>126</v>
      </c>
      <c r="M768" s="64"/>
      <c r="N768" s="64"/>
      <c r="O768" s="55">
        <v>35</v>
      </c>
      <c r="P768" s="64">
        <v>7709989.6</v>
      </c>
      <c r="Q768" s="64">
        <v>619947.4</v>
      </c>
      <c r="R768" s="55">
        <v>35</v>
      </c>
      <c r="S768" s="57">
        <v>433.9</v>
      </c>
      <c r="T768" s="57">
        <f t="shared" si="4"/>
        <v>43.39</v>
      </c>
      <c r="AI768" s="64">
        <v>21.6</v>
      </c>
      <c r="AR768" s="57" t="s">
        <v>943</v>
      </c>
      <c r="AT768" s="66">
        <v>1947</v>
      </c>
      <c r="AZ768" s="57" t="s">
        <v>969</v>
      </c>
      <c r="BC768" s="57" t="s">
        <v>965</v>
      </c>
      <c r="BD768" s="57" t="s">
        <v>272</v>
      </c>
      <c r="BF768" s="57" t="s">
        <v>441</v>
      </c>
      <c r="BM768" s="66"/>
    </row>
    <row r="769" spans="1:65" s="57" customFormat="1" ht="11.25">
      <c r="A769" s="55">
        <v>752</v>
      </c>
      <c r="B769" s="57" t="s">
        <v>222</v>
      </c>
      <c r="C769" s="57" t="s">
        <v>970</v>
      </c>
      <c r="N769" s="64"/>
      <c r="O769" s="55">
        <v>35</v>
      </c>
      <c r="P769" s="75">
        <f>P768+(S768-W769/2)*COS(T769*PI()/200)</f>
        <v>7709839.414893302</v>
      </c>
      <c r="Q769" s="75">
        <f>Q768+(S768-W769/2)*SIN(T769*PI()/200)</f>
        <v>620354.506218873</v>
      </c>
      <c r="R769" s="76">
        <v>35</v>
      </c>
      <c r="S769" s="75">
        <f>SQRT((P770-P768)^2+(Q770-Q768)^2)</f>
        <v>804.9503090251734</v>
      </c>
      <c r="T769" s="77">
        <f>IF(ATAN2((P770-P768),(Q770-Q768))&lt;0,ATAN2((P770-P768),(Q770-Q768))+2*PI(),ATAN2((P770-P768),(Q770-Q768)))*200/PI()</f>
        <v>122.49940720972346</v>
      </c>
      <c r="U769" s="75"/>
      <c r="V769" s="75"/>
      <c r="W769" s="75">
        <f>(S768+S770)-S769</f>
        <v>-0.050309025173419286</v>
      </c>
      <c r="X769" s="57">
        <v>225</v>
      </c>
      <c r="Y769" s="65">
        <f>SUM($X$18:X769)</f>
        <v>88113.1</v>
      </c>
      <c r="AA769" s="64"/>
      <c r="AI769" s="64"/>
      <c r="AR769" s="57" t="s">
        <v>943</v>
      </c>
      <c r="AT769" s="66">
        <v>1947</v>
      </c>
      <c r="BM769" s="66" t="s">
        <v>225</v>
      </c>
    </row>
    <row r="770" spans="1:65" s="57" customFormat="1" ht="11.25">
      <c r="A770" s="55">
        <v>753</v>
      </c>
      <c r="B770" s="57" t="s">
        <v>154</v>
      </c>
      <c r="C770" s="57" t="s">
        <v>971</v>
      </c>
      <c r="L770" s="57" t="s">
        <v>126</v>
      </c>
      <c r="M770" s="64"/>
      <c r="N770" s="64"/>
      <c r="O770" s="55">
        <v>35</v>
      </c>
      <c r="P770" s="64">
        <v>7709711</v>
      </c>
      <c r="Q770" s="64">
        <v>620702.6</v>
      </c>
      <c r="R770" s="55">
        <v>35</v>
      </c>
      <c r="S770" s="57">
        <v>371</v>
      </c>
      <c r="T770" s="57">
        <f t="shared" si="4"/>
        <v>37.1</v>
      </c>
      <c r="AI770" s="64">
        <v>31.6</v>
      </c>
      <c r="AR770" s="57" t="s">
        <v>943</v>
      </c>
      <c r="AT770" s="66">
        <v>1947</v>
      </c>
      <c r="BF770" s="57" t="s">
        <v>441</v>
      </c>
      <c r="BM770" s="66"/>
    </row>
    <row r="771" spans="1:65" s="57" customFormat="1" ht="11.25">
      <c r="A771" s="55">
        <v>754</v>
      </c>
      <c r="B771" s="57" t="s">
        <v>154</v>
      </c>
      <c r="C771" s="57" t="s">
        <v>972</v>
      </c>
      <c r="L771" s="57" t="s">
        <v>126</v>
      </c>
      <c r="M771" s="64"/>
      <c r="N771" s="64"/>
      <c r="O771" s="55">
        <v>35</v>
      </c>
      <c r="P771" s="64">
        <v>7710268.8</v>
      </c>
      <c r="Q771" s="64">
        <v>620048.2</v>
      </c>
      <c r="R771" s="55">
        <v>35</v>
      </c>
      <c r="S771" s="57">
        <v>427.4</v>
      </c>
      <c r="T771" s="57">
        <f t="shared" si="4"/>
        <v>42.739999999999995</v>
      </c>
      <c r="AI771" s="64">
        <v>21.4</v>
      </c>
      <c r="AR771" s="57" t="s">
        <v>943</v>
      </c>
      <c r="AT771" s="66">
        <v>1947</v>
      </c>
      <c r="AZ771" s="57" t="s">
        <v>973</v>
      </c>
      <c r="BC771" s="57" t="s">
        <v>965</v>
      </c>
      <c r="BD771" s="57" t="s">
        <v>272</v>
      </c>
      <c r="BF771" s="57" t="s">
        <v>441</v>
      </c>
      <c r="BM771" s="66"/>
    </row>
    <row r="772" spans="1:65" s="57" customFormat="1" ht="11.25">
      <c r="A772" s="55">
        <v>755</v>
      </c>
      <c r="B772" s="57" t="s">
        <v>222</v>
      </c>
      <c r="C772" s="57" t="s">
        <v>974</v>
      </c>
      <c r="N772" s="64"/>
      <c r="O772" s="55">
        <v>35</v>
      </c>
      <c r="P772" s="75">
        <f>P771+(S771-W772/2)*COS(T772*PI()/200)</f>
        <v>7710056.499412958</v>
      </c>
      <c r="Q772" s="75">
        <f>Q771+(S771-W772/2)*SIN(T772*PI()/200)</f>
        <v>620419.1611119256</v>
      </c>
      <c r="R772" s="76">
        <v>35</v>
      </c>
      <c r="S772" s="75">
        <f>SQRT((P773-P771)^2+(Q773-Q771)^2)</f>
        <v>794.4302423748142</v>
      </c>
      <c r="T772" s="77">
        <f>IF(ATAN2((P773-P771),(Q773-Q771))&lt;0,ATAN2((P773-P771),(Q773-Q771))+2*PI(),ATAN2((P773-P771),(Q773-Q771)))*200/PI()</f>
        <v>133.09161431232312</v>
      </c>
      <c r="U772" s="75"/>
      <c r="V772" s="75"/>
      <c r="W772" s="75">
        <f>(S771+S773)-S772</f>
        <v>-0.03024237481417913</v>
      </c>
      <c r="X772" s="57">
        <v>780</v>
      </c>
      <c r="Y772" s="65">
        <f>SUM($X$18:X772)</f>
        <v>88893.1</v>
      </c>
      <c r="AA772" s="64"/>
      <c r="AI772" s="64"/>
      <c r="AR772" s="57" t="s">
        <v>943</v>
      </c>
      <c r="AT772" s="66">
        <v>1947</v>
      </c>
      <c r="BM772" s="66" t="s">
        <v>225</v>
      </c>
    </row>
    <row r="773" spans="1:65" s="57" customFormat="1" ht="11.25">
      <c r="A773" s="55">
        <v>756</v>
      </c>
      <c r="B773" s="57" t="s">
        <v>154</v>
      </c>
      <c r="C773" s="57" t="s">
        <v>975</v>
      </c>
      <c r="L773" s="57" t="s">
        <v>126</v>
      </c>
      <c r="M773" s="64"/>
      <c r="N773" s="64"/>
      <c r="O773" s="55">
        <v>35</v>
      </c>
      <c r="P773" s="64">
        <v>7709874.2</v>
      </c>
      <c r="Q773" s="64">
        <v>620737.7</v>
      </c>
      <c r="R773" s="55">
        <v>35</v>
      </c>
      <c r="S773" s="57">
        <v>367</v>
      </c>
      <c r="T773" s="57">
        <f t="shared" si="4"/>
        <v>36.7</v>
      </c>
      <c r="AI773" s="64">
        <v>24.1</v>
      </c>
      <c r="AR773" s="57" t="s">
        <v>943</v>
      </c>
      <c r="AT773" s="66">
        <v>1947</v>
      </c>
      <c r="BF773" s="57" t="s">
        <v>441</v>
      </c>
      <c r="BM773" s="66"/>
    </row>
    <row r="774" spans="1:65" s="57" customFormat="1" ht="11.25">
      <c r="A774" s="55">
        <v>757</v>
      </c>
      <c r="B774" s="57" t="s">
        <v>154</v>
      </c>
      <c r="C774" s="57" t="s">
        <v>976</v>
      </c>
      <c r="L774" s="57" t="s">
        <v>126</v>
      </c>
      <c r="M774" s="64"/>
      <c r="N774" s="64"/>
      <c r="O774" s="55">
        <v>35</v>
      </c>
      <c r="P774" s="64">
        <v>7710981</v>
      </c>
      <c r="Q774" s="64">
        <v>620456.1</v>
      </c>
      <c r="R774" s="55">
        <v>35</v>
      </c>
      <c r="S774" s="57">
        <v>424.7</v>
      </c>
      <c r="T774" s="57">
        <f t="shared" si="4"/>
        <v>42.47</v>
      </c>
      <c r="AI774" s="64">
        <v>21.4</v>
      </c>
      <c r="AR774" s="57" t="s">
        <v>943</v>
      </c>
      <c r="AT774" s="66">
        <v>1947</v>
      </c>
      <c r="AZ774" s="57" t="s">
        <v>969</v>
      </c>
      <c r="BC774" s="57" t="s">
        <v>965</v>
      </c>
      <c r="BD774" s="57" t="s">
        <v>272</v>
      </c>
      <c r="BF774" s="57" t="s">
        <v>441</v>
      </c>
      <c r="BM774" s="66"/>
    </row>
    <row r="775" spans="1:65" s="57" customFormat="1" ht="11.25">
      <c r="A775" s="55">
        <v>758</v>
      </c>
      <c r="B775" s="57" t="s">
        <v>222</v>
      </c>
      <c r="C775" s="57" t="s">
        <v>977</v>
      </c>
      <c r="N775" s="64"/>
      <c r="O775" s="55">
        <v>35</v>
      </c>
      <c r="P775" s="75">
        <f>P774+(S774-W775/2)*COS(T775*PI()/200)</f>
        <v>7710736.8919443535</v>
      </c>
      <c r="Q775" s="75">
        <f>Q774+(S774-W775/2)*SIN(T775*PI()/200)</f>
        <v>620803.694345674</v>
      </c>
      <c r="R775" s="76">
        <v>35</v>
      </c>
      <c r="S775" s="75">
        <f>SQRT((P776-P774)^2+(Q776-Q774)^2)</f>
        <v>809.7953136444044</v>
      </c>
      <c r="T775" s="77">
        <f>IF(ATAN2((P776-P774),(Q776-Q774))&lt;0,ATAN2((P776-P774),(Q776-Q774))+2*PI(),ATAN2((P776-P774),(Q776-Q774)))*200/PI()</f>
        <v>138.97727227174553</v>
      </c>
      <c r="U775" s="75"/>
      <c r="V775" s="75"/>
      <c r="W775" s="75">
        <f>(S774+S776)-S775</f>
        <v>-0.09531364440431389</v>
      </c>
      <c r="X775" s="57">
        <v>710</v>
      </c>
      <c r="Y775" s="65">
        <f>SUM($X$18:X775)</f>
        <v>89603.1</v>
      </c>
      <c r="AA775" s="64"/>
      <c r="AI775" s="64"/>
      <c r="AR775" s="57" t="s">
        <v>943</v>
      </c>
      <c r="AT775" s="66">
        <v>1947</v>
      </c>
      <c r="BM775" s="66" t="s">
        <v>225</v>
      </c>
    </row>
    <row r="776" spans="1:65" s="57" customFormat="1" ht="11.25">
      <c r="A776" s="55">
        <v>759</v>
      </c>
      <c r="B776" s="57" t="s">
        <v>154</v>
      </c>
      <c r="C776" s="57" t="s">
        <v>978</v>
      </c>
      <c r="L776" s="57" t="s">
        <v>126</v>
      </c>
      <c r="M776" s="64"/>
      <c r="N776" s="64"/>
      <c r="O776" s="55">
        <v>35</v>
      </c>
      <c r="P776" s="64">
        <v>7710515.6</v>
      </c>
      <c r="Q776" s="64">
        <v>621118.8</v>
      </c>
      <c r="R776" s="55">
        <v>35</v>
      </c>
      <c r="S776" s="57">
        <v>385</v>
      </c>
      <c r="T776" s="57">
        <f t="shared" si="4"/>
        <v>38.5</v>
      </c>
      <c r="AI776" s="64">
        <v>22.1</v>
      </c>
      <c r="AR776" s="57" t="s">
        <v>943</v>
      </c>
      <c r="AT776" s="66">
        <v>1947</v>
      </c>
      <c r="BF776" s="57" t="s">
        <v>441</v>
      </c>
      <c r="BM776" s="66"/>
    </row>
    <row r="777" spans="1:65" s="72" customFormat="1" ht="11.25">
      <c r="A777" s="55">
        <v>760</v>
      </c>
      <c r="B777" s="72" t="s">
        <v>154</v>
      </c>
      <c r="C777" s="72" t="s">
        <v>979</v>
      </c>
      <c r="L777" s="72" t="s">
        <v>126</v>
      </c>
      <c r="M777" s="73"/>
      <c r="N777" s="73"/>
      <c r="O777" s="55">
        <v>35</v>
      </c>
      <c r="P777" s="73">
        <v>7711597.7</v>
      </c>
      <c r="Q777" s="73">
        <v>620924</v>
      </c>
      <c r="R777" s="55">
        <v>35</v>
      </c>
      <c r="S777" s="72">
        <v>480.9</v>
      </c>
      <c r="T777" s="57">
        <f t="shared" si="4"/>
        <v>48.089999999999996</v>
      </c>
      <c r="X777" s="57"/>
      <c r="AI777" s="73">
        <v>21.1</v>
      </c>
      <c r="AR777" s="72" t="s">
        <v>943</v>
      </c>
      <c r="AT777" s="74">
        <v>1947</v>
      </c>
      <c r="AZ777" s="72" t="s">
        <v>969</v>
      </c>
      <c r="BC777" s="72" t="s">
        <v>965</v>
      </c>
      <c r="BD777" s="72" t="s">
        <v>272</v>
      </c>
      <c r="BM777" s="74"/>
    </row>
    <row r="778" spans="1:65" s="72" customFormat="1" ht="11.25">
      <c r="A778" s="55">
        <v>761</v>
      </c>
      <c r="B778" s="72" t="s">
        <v>222</v>
      </c>
      <c r="C778" s="72" t="s">
        <v>980</v>
      </c>
      <c r="N778" s="73"/>
      <c r="O778" s="55">
        <v>35</v>
      </c>
      <c r="P778" s="75">
        <f>P777+(S777-W778/2)*COS(T778*PI()/200)</f>
        <v>7711270.149526879</v>
      </c>
      <c r="Q778" s="75">
        <f>Q777+(S777-W778/2)*SIN(T778*PI()/200)</f>
        <v>621276.0799360852</v>
      </c>
      <c r="R778" s="76">
        <v>35</v>
      </c>
      <c r="S778" s="75">
        <f>SQRT((P779-P777)^2+(Q779-Q777)^2)</f>
        <v>848.8683584633222</v>
      </c>
      <c r="T778" s="77">
        <f>IF(ATAN2((P779-P777),(Q779-Q777))&lt;0,ATAN2((P779-P777),(Q779-Q777))+2*PI(),ATAN2((P779-P777),(Q779-Q777)))*200/PI()</f>
        <v>147.7032861585305</v>
      </c>
      <c r="U778" s="75"/>
      <c r="V778" s="75"/>
      <c r="W778" s="75">
        <f>(S777+S779)-S778</f>
        <v>0.03164153667773917</v>
      </c>
      <c r="X778" s="57">
        <v>720</v>
      </c>
      <c r="Y778" s="65">
        <f>SUM($X$18:X778)</f>
        <v>90323.1</v>
      </c>
      <c r="Z778" s="57"/>
      <c r="AA778" s="64"/>
      <c r="AI778" s="73"/>
      <c r="AR778" s="72" t="s">
        <v>943</v>
      </c>
      <c r="AT778" s="74">
        <v>1947</v>
      </c>
      <c r="BM778" s="74" t="s">
        <v>225</v>
      </c>
    </row>
    <row r="779" spans="1:65" s="72" customFormat="1" ht="11.25">
      <c r="A779" s="55">
        <v>762</v>
      </c>
      <c r="B779" s="72" t="s">
        <v>154</v>
      </c>
      <c r="C779" s="72" t="s">
        <v>981</v>
      </c>
      <c r="L779" s="72" t="s">
        <v>126</v>
      </c>
      <c r="M779" s="73"/>
      <c r="N779" s="73"/>
      <c r="O779" s="55">
        <v>35</v>
      </c>
      <c r="P779" s="73">
        <v>7711019.5</v>
      </c>
      <c r="Q779" s="73">
        <v>621545.5</v>
      </c>
      <c r="R779" s="55">
        <v>35</v>
      </c>
      <c r="S779" s="72">
        <v>368</v>
      </c>
      <c r="T779" s="57">
        <f t="shared" si="4"/>
        <v>36.8</v>
      </c>
      <c r="X779" s="57"/>
      <c r="AI779" s="73">
        <v>25.5</v>
      </c>
      <c r="AR779" s="72" t="s">
        <v>943</v>
      </c>
      <c r="AT779" s="74">
        <v>1947</v>
      </c>
      <c r="BM779" s="74"/>
    </row>
    <row r="780" spans="1:65" s="57" customFormat="1" ht="11.25">
      <c r="A780" s="55">
        <v>763</v>
      </c>
      <c r="B780" s="57" t="s">
        <v>154</v>
      </c>
      <c r="C780" s="57" t="s">
        <v>982</v>
      </c>
      <c r="L780" s="57" t="s">
        <v>126</v>
      </c>
      <c r="M780" s="64"/>
      <c r="N780" s="64"/>
      <c r="O780" s="55">
        <v>35</v>
      </c>
      <c r="P780" s="64">
        <v>7711607.6</v>
      </c>
      <c r="Q780" s="64">
        <v>620913.3</v>
      </c>
      <c r="R780" s="55">
        <v>35</v>
      </c>
      <c r="S780" s="57">
        <v>495.5</v>
      </c>
      <c r="T780" s="57">
        <f t="shared" si="4"/>
        <v>49.55</v>
      </c>
      <c r="AI780" s="64">
        <v>21.1</v>
      </c>
      <c r="AR780" s="57" t="s">
        <v>943</v>
      </c>
      <c r="AT780" s="66">
        <v>1963</v>
      </c>
      <c r="AZ780" s="57" t="s">
        <v>969</v>
      </c>
      <c r="BC780" s="57" t="s">
        <v>965</v>
      </c>
      <c r="BD780" s="57" t="s">
        <v>272</v>
      </c>
      <c r="BM780" s="66"/>
    </row>
    <row r="781" spans="1:65" s="57" customFormat="1" ht="11.25">
      <c r="A781" s="55">
        <v>764</v>
      </c>
      <c r="B781" s="57" t="s">
        <v>222</v>
      </c>
      <c r="C781" s="57" t="s">
        <v>980</v>
      </c>
      <c r="N781" s="64"/>
      <c r="O781" s="55">
        <v>35</v>
      </c>
      <c r="P781" s="75">
        <f>P780+(S780-W781/2)*COS(T781*PI()/200)</f>
        <v>7711270.12934752</v>
      </c>
      <c r="Q781" s="75">
        <f>Q780+(S780-W781/2)*SIN(T781*PI()/200)</f>
        <v>621276.0766476754</v>
      </c>
      <c r="R781" s="76">
        <v>35</v>
      </c>
      <c r="S781" s="75">
        <f>SQRT((P782-P780)^2+(Q782-Q780)^2)</f>
        <v>863.445684452417</v>
      </c>
      <c r="T781" s="77">
        <f>IF(ATAN2((P782-P780),(Q782-Q780))&lt;0,ATAN2((P782-P780),(Q782-Q780))+2*PI(),ATAN2((P782-P780),(Q782-Q780)))*200/PI()</f>
        <v>147.70034257525117</v>
      </c>
      <c r="U781" s="75"/>
      <c r="V781" s="75"/>
      <c r="W781" s="75">
        <f>(S780+S782)-S781</f>
        <v>0.05431554758297352</v>
      </c>
      <c r="AA781" s="64"/>
      <c r="AI781" s="64"/>
      <c r="AR781" s="57" t="s">
        <v>943</v>
      </c>
      <c r="AT781" s="66">
        <v>1963</v>
      </c>
      <c r="BM781" s="66" t="s">
        <v>225</v>
      </c>
    </row>
    <row r="782" spans="1:65" s="57" customFormat="1" ht="11.25">
      <c r="A782" s="55">
        <v>765</v>
      </c>
      <c r="B782" s="57" t="s">
        <v>154</v>
      </c>
      <c r="C782" s="57" t="s">
        <v>981</v>
      </c>
      <c r="L782" s="57" t="s">
        <v>126</v>
      </c>
      <c r="M782" s="64"/>
      <c r="N782" s="64"/>
      <c r="O782" s="55">
        <v>35</v>
      </c>
      <c r="P782" s="64">
        <v>7711019.5</v>
      </c>
      <c r="Q782" s="64">
        <v>621545.5</v>
      </c>
      <c r="R782" s="55">
        <v>35</v>
      </c>
      <c r="S782" s="57">
        <v>368</v>
      </c>
      <c r="T782" s="57">
        <f t="shared" si="4"/>
        <v>36.8</v>
      </c>
      <c r="AI782" s="64">
        <v>25.5</v>
      </c>
      <c r="AR782" s="57" t="s">
        <v>943</v>
      </c>
      <c r="AT782" s="66">
        <v>1947</v>
      </c>
      <c r="BM782" s="66"/>
    </row>
    <row r="783" spans="1:65" s="72" customFormat="1" ht="11.25">
      <c r="A783" s="55">
        <v>766</v>
      </c>
      <c r="B783" s="72" t="s">
        <v>154</v>
      </c>
      <c r="C783" s="72" t="s">
        <v>983</v>
      </c>
      <c r="L783" s="72" t="s">
        <v>126</v>
      </c>
      <c r="M783" s="73"/>
      <c r="N783" s="73"/>
      <c r="O783" s="55">
        <v>35</v>
      </c>
      <c r="P783" s="73">
        <v>7711930.9</v>
      </c>
      <c r="Q783" s="73">
        <v>621520.2</v>
      </c>
      <c r="R783" s="55">
        <v>35</v>
      </c>
      <c r="S783" s="72">
        <v>300.4</v>
      </c>
      <c r="T783" s="57">
        <f t="shared" si="4"/>
        <v>30.04</v>
      </c>
      <c r="X783" s="57"/>
      <c r="AI783" s="73">
        <v>24</v>
      </c>
      <c r="AR783" s="72" t="s">
        <v>943</v>
      </c>
      <c r="AT783" s="74">
        <v>1947</v>
      </c>
      <c r="AZ783" s="72" t="s">
        <v>984</v>
      </c>
      <c r="BC783" s="72" t="s">
        <v>965</v>
      </c>
      <c r="BD783" s="72" t="s">
        <v>272</v>
      </c>
      <c r="BM783" s="74"/>
    </row>
    <row r="784" spans="1:65" s="72" customFormat="1" ht="11.25">
      <c r="A784" s="55">
        <v>767</v>
      </c>
      <c r="B784" s="72" t="s">
        <v>222</v>
      </c>
      <c r="C784" s="72" t="s">
        <v>985</v>
      </c>
      <c r="N784" s="73"/>
      <c r="O784" s="55">
        <v>35</v>
      </c>
      <c r="P784" s="75">
        <f>P783+(S783-W784/2)*COS(T784*PI()/200)</f>
        <v>7711780.49818535</v>
      </c>
      <c r="Q784" s="75">
        <f>Q783+(S783-W784/2)*SIN(T784*PI()/200)</f>
        <v>621780.2372199621</v>
      </c>
      <c r="R784" s="76">
        <v>35</v>
      </c>
      <c r="S784" s="75">
        <f>SQRT((P785-P783)^2+(Q785-Q783)^2)</f>
        <v>595.3996724892928</v>
      </c>
      <c r="T784" s="77">
        <f>IF(ATAN2((P785-P783),(Q785-Q783))&lt;0,ATAN2((P785-P783),(Q785-Q783))+2*PI(),ATAN2((P785-P783),(Q785-Q783)))*200/PI()</f>
        <v>133.38275029299152</v>
      </c>
      <c r="U784" s="75"/>
      <c r="V784" s="75"/>
      <c r="W784" s="75">
        <f>(S783+S785)-S784</f>
        <v>0.00032751070716585673</v>
      </c>
      <c r="X784" s="57">
        <v>750</v>
      </c>
      <c r="Y784" s="65">
        <f>SUM($X$18:X784)</f>
        <v>91073.1</v>
      </c>
      <c r="Z784" s="57"/>
      <c r="AA784" s="64"/>
      <c r="AI784" s="73"/>
      <c r="AR784" s="72" t="s">
        <v>943</v>
      </c>
      <c r="AT784" s="74">
        <v>1947</v>
      </c>
      <c r="BM784" s="74" t="s">
        <v>225</v>
      </c>
    </row>
    <row r="785" spans="1:65" s="72" customFormat="1" ht="11.25">
      <c r="A785" s="55">
        <v>768</v>
      </c>
      <c r="B785" s="72" t="s">
        <v>154</v>
      </c>
      <c r="C785" s="72" t="s">
        <v>986</v>
      </c>
      <c r="L785" s="72" t="s">
        <v>126</v>
      </c>
      <c r="M785" s="73"/>
      <c r="N785" s="73"/>
      <c r="O785" s="55">
        <v>35</v>
      </c>
      <c r="P785" s="73">
        <v>7711632.8</v>
      </c>
      <c r="Q785" s="73">
        <v>622035.6</v>
      </c>
      <c r="R785" s="55">
        <v>35</v>
      </c>
      <c r="S785" s="72">
        <v>295</v>
      </c>
      <c r="T785" s="57">
        <f t="shared" si="4"/>
        <v>29.5</v>
      </c>
      <c r="X785" s="57"/>
      <c r="AI785" s="73">
        <v>21.9</v>
      </c>
      <c r="AR785" s="72" t="s">
        <v>943</v>
      </c>
      <c r="AT785" s="74">
        <v>1947</v>
      </c>
      <c r="BM785" s="74"/>
    </row>
    <row r="786" spans="1:65" s="57" customFormat="1" ht="11.25">
      <c r="A786" s="55">
        <v>769</v>
      </c>
      <c r="B786" s="57" t="s">
        <v>154</v>
      </c>
      <c r="C786" s="57" t="s">
        <v>983</v>
      </c>
      <c r="L786" s="57" t="s">
        <v>126</v>
      </c>
      <c r="M786" s="64"/>
      <c r="N786" s="64"/>
      <c r="O786" s="55">
        <v>35</v>
      </c>
      <c r="P786" s="64">
        <v>7711930.9</v>
      </c>
      <c r="Q786" s="64">
        <v>621520.2</v>
      </c>
      <c r="R786" s="55">
        <v>35</v>
      </c>
      <c r="S786" s="57">
        <v>300.4</v>
      </c>
      <c r="T786" s="57">
        <f aca="true" t="shared" si="5" ref="T786:T836">S786/10</f>
        <v>30.04</v>
      </c>
      <c r="AI786" s="64">
        <v>24</v>
      </c>
      <c r="AR786" s="57" t="s">
        <v>943</v>
      </c>
      <c r="AT786" s="66">
        <v>1947</v>
      </c>
      <c r="AZ786" s="57" t="s">
        <v>984</v>
      </c>
      <c r="BC786" s="57" t="s">
        <v>965</v>
      </c>
      <c r="BD786" s="57" t="s">
        <v>272</v>
      </c>
      <c r="BM786" s="66"/>
    </row>
    <row r="787" spans="1:65" s="57" customFormat="1" ht="11.25">
      <c r="A787" s="55">
        <v>770</v>
      </c>
      <c r="B787" s="57" t="s">
        <v>222</v>
      </c>
      <c r="C787" s="57" t="s">
        <v>985</v>
      </c>
      <c r="N787" s="64"/>
      <c r="O787" s="55">
        <v>35</v>
      </c>
      <c r="P787" s="75">
        <f>P786+(S786-W787/2)*COS(T787*PI()/200)</f>
        <v>7711780.478418854</v>
      </c>
      <c r="Q787" s="75">
        <f>Q786+(S786-W787/2)*SIN(T787*PI()/200)</f>
        <v>621780.2383551033</v>
      </c>
      <c r="R787" s="76">
        <v>35</v>
      </c>
      <c r="S787" s="75">
        <f>SQRT((P788-P786)^2+(Q788-Q786)^2)</f>
        <v>610.3214317065973</v>
      </c>
      <c r="T787" s="77">
        <f>IF(ATAN2((P788-P786),(Q788-Q786))&lt;0,ATAN2((P788-P786),(Q788-Q786))+2*PI(),ATAN2((P788-P786),(Q788-Q786)))*200/PI()</f>
        <v>133.38625587393548</v>
      </c>
      <c r="U787" s="75"/>
      <c r="V787" s="75"/>
      <c r="W787" s="75">
        <f>(S786+S788)-S787</f>
        <v>-0.021431706597354605</v>
      </c>
      <c r="AA787" s="64"/>
      <c r="AI787" s="64"/>
      <c r="AR787" s="57" t="s">
        <v>943</v>
      </c>
      <c r="AT787" s="66">
        <v>1963</v>
      </c>
      <c r="BM787" s="66" t="s">
        <v>225</v>
      </c>
    </row>
    <row r="788" spans="1:65" s="57" customFormat="1" ht="11.25">
      <c r="A788" s="55">
        <v>771</v>
      </c>
      <c r="B788" s="57" t="s">
        <v>154</v>
      </c>
      <c r="C788" s="57" t="s">
        <v>987</v>
      </c>
      <c r="L788" s="57" t="s">
        <v>126</v>
      </c>
      <c r="M788" s="64"/>
      <c r="N788" s="64"/>
      <c r="O788" s="55">
        <v>35</v>
      </c>
      <c r="P788" s="64">
        <v>7711625.3</v>
      </c>
      <c r="Q788" s="64">
        <v>622048.5</v>
      </c>
      <c r="R788" s="55">
        <v>35</v>
      </c>
      <c r="S788" s="57">
        <v>309.9</v>
      </c>
      <c r="T788" s="57">
        <f t="shared" si="5"/>
        <v>30.99</v>
      </c>
      <c r="AI788" s="64">
        <v>21.9</v>
      </c>
      <c r="AR788" s="57" t="s">
        <v>943</v>
      </c>
      <c r="AT788" s="66">
        <v>1963</v>
      </c>
      <c r="BM788" s="66"/>
    </row>
    <row r="789" spans="1:65" s="72" customFormat="1" ht="11.25">
      <c r="A789" s="55">
        <v>772</v>
      </c>
      <c r="B789" s="72" t="s">
        <v>154</v>
      </c>
      <c r="C789" s="72" t="s">
        <v>988</v>
      </c>
      <c r="L789" s="72" t="s">
        <v>126</v>
      </c>
      <c r="M789" s="73"/>
      <c r="N789" s="73"/>
      <c r="O789" s="55">
        <v>35</v>
      </c>
      <c r="P789" s="73">
        <v>7712450.3</v>
      </c>
      <c r="Q789" s="73">
        <v>621743.1</v>
      </c>
      <c r="R789" s="55">
        <v>35</v>
      </c>
      <c r="S789" s="72">
        <v>299.2</v>
      </c>
      <c r="T789" s="57">
        <f t="shared" si="5"/>
        <v>29.919999999999998</v>
      </c>
      <c r="X789" s="57"/>
      <c r="AI789" s="73">
        <v>21.3</v>
      </c>
      <c r="AR789" s="72" t="s">
        <v>943</v>
      </c>
      <c r="AT789" s="74">
        <v>1947</v>
      </c>
      <c r="AZ789" s="72" t="s">
        <v>989</v>
      </c>
      <c r="BC789" s="72" t="s">
        <v>965</v>
      </c>
      <c r="BD789" s="72" t="s">
        <v>272</v>
      </c>
      <c r="BM789" s="74"/>
    </row>
    <row r="790" spans="1:65" s="72" customFormat="1" ht="11.25">
      <c r="A790" s="55">
        <v>773</v>
      </c>
      <c r="B790" s="72" t="s">
        <v>222</v>
      </c>
      <c r="C790" s="72" t="s">
        <v>990</v>
      </c>
      <c r="N790" s="73"/>
      <c r="O790" s="55">
        <v>35</v>
      </c>
      <c r="P790" s="75">
        <f>P789+(S789-W790/2)*COS(T790*PI()/200)</f>
        <v>7712460.827591759</v>
      </c>
      <c r="Q790" s="75">
        <f>Q789+(S789-W790/2)*SIN(T790*PI()/200)</f>
        <v>622042.1197522008</v>
      </c>
      <c r="R790" s="76">
        <v>35</v>
      </c>
      <c r="S790" s="75">
        <f>SQRT((P791-P789)^2+(Q791-Q789)^2)</f>
        <v>662.210034656719</v>
      </c>
      <c r="T790" s="77">
        <f>IF(ATAN2((P791-P789),(Q791-Q789))&lt;0,ATAN2((P791-P789),(Q791-Q789))+2*PI(),ATAN2((P791-P789),(Q791-Q789)))*200/PI()</f>
        <v>97.75957744285665</v>
      </c>
      <c r="U790" s="75"/>
      <c r="V790" s="75"/>
      <c r="W790" s="75">
        <f>(S789+S791)-S790</f>
        <v>-0.010034656718971746</v>
      </c>
      <c r="X790" s="57">
        <v>955</v>
      </c>
      <c r="Y790" s="65">
        <f>SUM($X$18:X790)</f>
        <v>92028.1</v>
      </c>
      <c r="Z790" s="57"/>
      <c r="AA790" s="64"/>
      <c r="AI790" s="73"/>
      <c r="AR790" s="72" t="s">
        <v>943</v>
      </c>
      <c r="AT790" s="74">
        <v>1947</v>
      </c>
      <c r="BM790" s="74" t="s">
        <v>225</v>
      </c>
    </row>
    <row r="791" spans="1:65" s="72" customFormat="1" ht="11.25">
      <c r="A791" s="55">
        <v>774</v>
      </c>
      <c r="B791" s="72" t="s">
        <v>154</v>
      </c>
      <c r="C791" s="72" t="s">
        <v>991</v>
      </c>
      <c r="L791" s="72" t="s">
        <v>126</v>
      </c>
      <c r="M791" s="73"/>
      <c r="N791" s="73"/>
      <c r="O791" s="55">
        <v>35</v>
      </c>
      <c r="P791" s="73">
        <v>7712473.6</v>
      </c>
      <c r="Q791" s="73">
        <v>622404.9</v>
      </c>
      <c r="R791" s="55">
        <v>35</v>
      </c>
      <c r="S791" s="72">
        <v>363</v>
      </c>
      <c r="T791" s="57">
        <f t="shared" si="5"/>
        <v>36.3</v>
      </c>
      <c r="X791" s="57"/>
      <c r="AI791" s="73">
        <v>26.1</v>
      </c>
      <c r="AR791" s="72" t="s">
        <v>943</v>
      </c>
      <c r="AT791" s="74">
        <v>1947</v>
      </c>
      <c r="BM791" s="74"/>
    </row>
    <row r="792" spans="1:65" s="57" customFormat="1" ht="11.25">
      <c r="A792" s="55">
        <v>775</v>
      </c>
      <c r="B792" s="57" t="s">
        <v>154</v>
      </c>
      <c r="C792" s="57" t="s">
        <v>992</v>
      </c>
      <c r="L792" s="57" t="s">
        <v>126</v>
      </c>
      <c r="M792" s="64"/>
      <c r="N792" s="64"/>
      <c r="O792" s="55">
        <v>35</v>
      </c>
      <c r="P792" s="64">
        <v>7712458.7</v>
      </c>
      <c r="Q792" s="64">
        <v>621747.3</v>
      </c>
      <c r="R792" s="55">
        <v>35</v>
      </c>
      <c r="S792" s="57">
        <v>294.5</v>
      </c>
      <c r="T792" s="57">
        <f t="shared" si="5"/>
        <v>29.45</v>
      </c>
      <c r="AI792" s="64">
        <v>21.3</v>
      </c>
      <c r="AR792" s="57" t="s">
        <v>943</v>
      </c>
      <c r="AT792" s="66">
        <v>1963</v>
      </c>
      <c r="AZ792" s="57" t="s">
        <v>989</v>
      </c>
      <c r="BC792" s="57" t="s">
        <v>965</v>
      </c>
      <c r="BD792" s="57" t="s">
        <v>272</v>
      </c>
      <c r="BM792" s="66"/>
    </row>
    <row r="793" spans="1:65" s="57" customFormat="1" ht="11.25">
      <c r="A793" s="55">
        <v>776</v>
      </c>
      <c r="B793" s="57" t="s">
        <v>222</v>
      </c>
      <c r="C793" s="57" t="s">
        <v>990</v>
      </c>
      <c r="N793" s="64"/>
      <c r="O793" s="55">
        <v>35</v>
      </c>
      <c r="P793" s="75">
        <f>P792+(S792-W793/2)*COS(T793*PI()/200)</f>
        <v>7712465.370759613</v>
      </c>
      <c r="Q793" s="75">
        <f>Q792+(S792-W793/2)*SIN(T793*PI()/200)</f>
        <v>622041.7088269404</v>
      </c>
      <c r="R793" s="76">
        <v>35</v>
      </c>
      <c r="S793" s="75">
        <f>SQRT((P794-P792)^2+(Q794-Q792)^2)</f>
        <v>657.7687815638203</v>
      </c>
      <c r="T793" s="77">
        <f>IF(ATAN2((P794-P792),(Q794-Q792))&lt;0,ATAN2((P794-P792),(Q794-Q792))+2*PI(),ATAN2((P794-P792),(Q794-Q792)))*200/PI()</f>
        <v>98.55778408980773</v>
      </c>
      <c r="U793" s="75"/>
      <c r="V793" s="75"/>
      <c r="W793" s="75">
        <f>(S792+S794)-S793</f>
        <v>0.031218436179642595</v>
      </c>
      <c r="AA793" s="64"/>
      <c r="AI793" s="64"/>
      <c r="AR793" s="57" t="s">
        <v>943</v>
      </c>
      <c r="AT793" s="66">
        <v>1963</v>
      </c>
      <c r="BM793" s="66" t="s">
        <v>225</v>
      </c>
    </row>
    <row r="794" spans="1:65" s="57" customFormat="1" ht="11.25">
      <c r="A794" s="55">
        <v>777</v>
      </c>
      <c r="B794" s="57" t="s">
        <v>154</v>
      </c>
      <c r="C794" s="57" t="s">
        <v>991</v>
      </c>
      <c r="L794" s="57" t="s">
        <v>126</v>
      </c>
      <c r="M794" s="64"/>
      <c r="N794" s="64"/>
      <c r="O794" s="55">
        <v>35</v>
      </c>
      <c r="P794" s="64">
        <v>7712473.6</v>
      </c>
      <c r="Q794" s="64">
        <v>622404.9</v>
      </c>
      <c r="R794" s="55">
        <v>35</v>
      </c>
      <c r="S794" s="57">
        <v>363.3</v>
      </c>
      <c r="T794" s="57">
        <f t="shared" si="5"/>
        <v>36.33</v>
      </c>
      <c r="AI794" s="64">
        <v>26.1</v>
      </c>
      <c r="AR794" s="57" t="s">
        <v>943</v>
      </c>
      <c r="AT794" s="66">
        <v>1947</v>
      </c>
      <c r="BM794" s="66"/>
    </row>
    <row r="795" spans="1:65" s="72" customFormat="1" ht="11.25">
      <c r="A795" s="55">
        <v>778</v>
      </c>
      <c r="B795" s="72" t="s">
        <v>154</v>
      </c>
      <c r="C795" s="72" t="s">
        <v>993</v>
      </c>
      <c r="L795" s="72" t="s">
        <v>126</v>
      </c>
      <c r="M795" s="73"/>
      <c r="N795" s="73"/>
      <c r="O795" s="55">
        <v>35</v>
      </c>
      <c r="P795" s="73">
        <v>7713336.2</v>
      </c>
      <c r="Q795" s="73">
        <v>621619.3</v>
      </c>
      <c r="R795" s="55">
        <v>35</v>
      </c>
      <c r="S795" s="72">
        <v>178.6</v>
      </c>
      <c r="T795" s="57">
        <f t="shared" si="5"/>
        <v>17.86</v>
      </c>
      <c r="X795" s="57"/>
      <c r="AI795" s="73">
        <v>21.6</v>
      </c>
      <c r="AR795" s="72" t="s">
        <v>943</v>
      </c>
      <c r="AT795" s="74">
        <v>1947</v>
      </c>
      <c r="AZ795" s="72" t="s">
        <v>969</v>
      </c>
      <c r="BC795" s="72" t="s">
        <v>965</v>
      </c>
      <c r="BD795" s="72" t="s">
        <v>272</v>
      </c>
      <c r="BM795" s="74"/>
    </row>
    <row r="796" spans="1:65" s="72" customFormat="1" ht="11.25">
      <c r="A796" s="55">
        <v>779</v>
      </c>
      <c r="B796" s="72" t="s">
        <v>222</v>
      </c>
      <c r="C796" s="72" t="s">
        <v>994</v>
      </c>
      <c r="N796" s="73"/>
      <c r="O796" s="55">
        <v>35</v>
      </c>
      <c r="P796" s="75">
        <f>P795+(S795-W796/2)*COS(T796*PI()/200)</f>
        <v>7713365.193240726</v>
      </c>
      <c r="Q796" s="75">
        <f>Q795+(S795-W796/2)*SIN(T796*PI()/200)</f>
        <v>621795.5398116054</v>
      </c>
      <c r="R796" s="76">
        <v>35</v>
      </c>
      <c r="S796" s="75">
        <f>SQRT((P797-P795)^2+(Q797-Q795)^2)</f>
        <v>438.6174643125443</v>
      </c>
      <c r="T796" s="77">
        <f>IF(ATAN2((P797-P795),(Q797-Q795))&lt;0,ATAN2((P797-P795),(Q797-Q795))+2*PI(),ATAN2((P797-P795),(Q797-Q795)))*200/PI()</f>
        <v>89.6199318020184</v>
      </c>
      <c r="U796" s="75"/>
      <c r="V796" s="75"/>
      <c r="W796" s="75">
        <f>(S795+S797)-S796</f>
        <v>-0.01746431254429126</v>
      </c>
      <c r="X796" s="57">
        <v>220</v>
      </c>
      <c r="Y796" s="65">
        <f>SUM($X$18:X796)</f>
        <v>92248.1</v>
      </c>
      <c r="Z796" s="57"/>
      <c r="AA796" s="64"/>
      <c r="AI796" s="73"/>
      <c r="AR796" s="72" t="s">
        <v>943</v>
      </c>
      <c r="AT796" s="74">
        <v>1947</v>
      </c>
      <c r="BM796" s="74" t="s">
        <v>225</v>
      </c>
    </row>
    <row r="797" spans="1:65" s="72" customFormat="1" ht="11.25">
      <c r="A797" s="55">
        <v>780</v>
      </c>
      <c r="B797" s="72" t="s">
        <v>154</v>
      </c>
      <c r="C797" s="72" t="s">
        <v>995</v>
      </c>
      <c r="L797" s="72" t="s">
        <v>126</v>
      </c>
      <c r="M797" s="73"/>
      <c r="N797" s="73"/>
      <c r="O797" s="55">
        <v>35</v>
      </c>
      <c r="P797" s="73">
        <v>7713407.4</v>
      </c>
      <c r="Q797" s="73">
        <v>622052.1</v>
      </c>
      <c r="R797" s="55">
        <v>35</v>
      </c>
      <c r="S797" s="72">
        <v>260</v>
      </c>
      <c r="T797" s="57">
        <f t="shared" si="5"/>
        <v>26</v>
      </c>
      <c r="X797" s="57"/>
      <c r="AI797" s="73">
        <v>24.5</v>
      </c>
      <c r="AR797" s="72" t="s">
        <v>943</v>
      </c>
      <c r="AT797" s="74">
        <v>1947</v>
      </c>
      <c r="BM797" s="74"/>
    </row>
    <row r="798" spans="1:65" s="57" customFormat="1" ht="11.25">
      <c r="A798" s="55">
        <v>781</v>
      </c>
      <c r="B798" s="57" t="s">
        <v>154</v>
      </c>
      <c r="C798" s="57" t="s">
        <v>996</v>
      </c>
      <c r="L798" s="57" t="s">
        <v>126</v>
      </c>
      <c r="M798" s="64"/>
      <c r="N798" s="64"/>
      <c r="O798" s="55">
        <v>35</v>
      </c>
      <c r="P798" s="64">
        <v>7713334</v>
      </c>
      <c r="Q798" s="64">
        <v>621605.8</v>
      </c>
      <c r="R798" s="55">
        <v>35</v>
      </c>
      <c r="S798" s="57">
        <v>192.3</v>
      </c>
      <c r="T798" s="57">
        <f t="shared" si="5"/>
        <v>19.23</v>
      </c>
      <c r="AI798" s="64">
        <v>21.6</v>
      </c>
      <c r="AR798" s="57" t="s">
        <v>943</v>
      </c>
      <c r="AT798" s="66">
        <v>1963</v>
      </c>
      <c r="AZ798" s="57" t="s">
        <v>969</v>
      </c>
      <c r="BC798" s="57" t="s">
        <v>965</v>
      </c>
      <c r="BD798" s="57" t="s">
        <v>272</v>
      </c>
      <c r="BM798" s="66"/>
    </row>
    <row r="799" spans="1:65" s="57" customFormat="1" ht="11.25">
      <c r="A799" s="55">
        <v>782</v>
      </c>
      <c r="B799" s="57" t="s">
        <v>222</v>
      </c>
      <c r="C799" s="57" t="s">
        <v>994</v>
      </c>
      <c r="N799" s="64"/>
      <c r="O799" s="55">
        <v>35</v>
      </c>
      <c r="P799" s="75">
        <f>P798+(S798-W799/2)*COS(T799*PI()/200)</f>
        <v>7713365.20671118</v>
      </c>
      <c r="Q799" s="75">
        <f>Q798+(S798-W799/2)*SIN(T799*PI()/200)</f>
        <v>621795.5487084391</v>
      </c>
      <c r="R799" s="76">
        <v>35</v>
      </c>
      <c r="S799" s="75">
        <f>SQRT((P800-P798)^2+(Q800-Q798)^2)</f>
        <v>452.2955339155941</v>
      </c>
      <c r="T799" s="77">
        <f>IF(ATAN2((P800-P798),(Q800-Q798))&lt;0,ATAN2((P800-P798),(Q800-Q798))+2*PI(),ATAN2((P800-P798),(Q800-Q798)))*200/PI()</f>
        <v>89.62283275259999</v>
      </c>
      <c r="U799" s="75"/>
      <c r="V799" s="75"/>
      <c r="W799" s="75">
        <f>(S798+S800)-S799</f>
        <v>0.004466084405919446</v>
      </c>
      <c r="AA799" s="64"/>
      <c r="AI799" s="64"/>
      <c r="AR799" s="57" t="s">
        <v>943</v>
      </c>
      <c r="AT799" s="66">
        <v>1963</v>
      </c>
      <c r="BM799" s="66" t="s">
        <v>225</v>
      </c>
    </row>
    <row r="800" spans="1:65" s="57" customFormat="1" ht="11.25">
      <c r="A800" s="55">
        <v>783</v>
      </c>
      <c r="B800" s="57" t="s">
        <v>154</v>
      </c>
      <c r="C800" s="57" t="s">
        <v>995</v>
      </c>
      <c r="L800" s="57" t="s">
        <v>126</v>
      </c>
      <c r="M800" s="64"/>
      <c r="N800" s="64"/>
      <c r="O800" s="55">
        <v>35</v>
      </c>
      <c r="P800" s="64">
        <v>7713407.4</v>
      </c>
      <c r="Q800" s="64">
        <v>622052.1</v>
      </c>
      <c r="R800" s="55">
        <v>35</v>
      </c>
      <c r="S800" s="57">
        <v>260</v>
      </c>
      <c r="T800" s="57">
        <f t="shared" si="5"/>
        <v>26</v>
      </c>
      <c r="AI800" s="64">
        <v>24.5</v>
      </c>
      <c r="AR800" s="57" t="s">
        <v>943</v>
      </c>
      <c r="AT800" s="66">
        <v>1947</v>
      </c>
      <c r="BM800" s="66"/>
    </row>
    <row r="801" spans="1:65" s="72" customFormat="1" ht="11.25">
      <c r="A801" s="55">
        <v>784</v>
      </c>
      <c r="B801" s="72" t="s">
        <v>154</v>
      </c>
      <c r="C801" s="72" t="s">
        <v>997</v>
      </c>
      <c r="L801" s="72" t="s">
        <v>126</v>
      </c>
      <c r="M801" s="73"/>
      <c r="N801" s="73"/>
      <c r="O801" s="55">
        <v>35</v>
      </c>
      <c r="P801" s="73">
        <v>7713529.5</v>
      </c>
      <c r="Q801" s="73">
        <v>621695.6</v>
      </c>
      <c r="R801" s="55">
        <v>35</v>
      </c>
      <c r="S801" s="72">
        <v>176.2</v>
      </c>
      <c r="T801" s="57">
        <f t="shared" si="5"/>
        <v>17.619999999999997</v>
      </c>
      <c r="X801" s="57"/>
      <c r="AI801" s="73">
        <v>21.9</v>
      </c>
      <c r="AR801" s="72" t="s">
        <v>943</v>
      </c>
      <c r="AT801" s="74">
        <v>1947</v>
      </c>
      <c r="AZ801" s="72" t="s">
        <v>998</v>
      </c>
      <c r="BD801" s="72" t="s">
        <v>42</v>
      </c>
      <c r="BM801" s="74"/>
    </row>
    <row r="802" spans="1:65" s="72" customFormat="1" ht="11.25">
      <c r="A802" s="55">
        <v>785</v>
      </c>
      <c r="B802" s="72" t="s">
        <v>222</v>
      </c>
      <c r="C802" s="72" t="s">
        <v>999</v>
      </c>
      <c r="N802" s="73"/>
      <c r="O802" s="55">
        <v>35</v>
      </c>
      <c r="P802" s="75">
        <f>P801+(S801-W802/2)*COS(T802*PI()/200)</f>
        <v>7713572.496405529</v>
      </c>
      <c r="Q802" s="75">
        <f>Q801+(S801-W802/2)*SIN(T802*PI()/200)</f>
        <v>621866.4818637478</v>
      </c>
      <c r="R802" s="76">
        <v>35</v>
      </c>
      <c r="S802" s="75">
        <f>SQRT((P803-P801)^2+(Q803-Q801)^2)</f>
        <v>351.21624392959967</v>
      </c>
      <c r="T802" s="77">
        <f>IF(ATAN2((P803-P801),(Q803-Q801))&lt;0,ATAN2((P803-P801),(Q803-Q801))+2*PI(),ATAN2((P803-P801),(Q803-Q801)))*200/PI()</f>
        <v>84.30745667971101</v>
      </c>
      <c r="U802" s="75"/>
      <c r="V802" s="75"/>
      <c r="W802" s="75">
        <f>(S801+S803)-S802</f>
        <v>-0.016243929599681906</v>
      </c>
      <c r="X802" s="57">
        <v>265</v>
      </c>
      <c r="Y802" s="65">
        <f>SUM($X$18:X802)</f>
        <v>92513.1</v>
      </c>
      <c r="Z802" s="57"/>
      <c r="AA802" s="64"/>
      <c r="AI802" s="73"/>
      <c r="AR802" s="72" t="s">
        <v>943</v>
      </c>
      <c r="AT802" s="74">
        <v>1947</v>
      </c>
      <c r="BM802" s="74" t="s">
        <v>225</v>
      </c>
    </row>
    <row r="803" spans="1:65" s="72" customFormat="1" ht="11.25">
      <c r="A803" s="55">
        <v>786</v>
      </c>
      <c r="B803" s="72" t="s">
        <v>154</v>
      </c>
      <c r="C803" s="72" t="s">
        <v>1000</v>
      </c>
      <c r="L803" s="72" t="s">
        <v>126</v>
      </c>
      <c r="M803" s="73"/>
      <c r="N803" s="73"/>
      <c r="O803" s="55">
        <v>35</v>
      </c>
      <c r="P803" s="73">
        <v>7713615.2</v>
      </c>
      <c r="Q803" s="73">
        <v>622036.2</v>
      </c>
      <c r="R803" s="55">
        <v>35</v>
      </c>
      <c r="S803" s="72">
        <v>175</v>
      </c>
      <c r="T803" s="57">
        <f t="shared" si="5"/>
        <v>17.5</v>
      </c>
      <c r="X803" s="57"/>
      <c r="AI803" s="73">
        <v>25.6</v>
      </c>
      <c r="AR803" s="72" t="s">
        <v>943</v>
      </c>
      <c r="AT803" s="74">
        <v>1947</v>
      </c>
      <c r="BM803" s="74"/>
    </row>
    <row r="804" spans="1:65" s="57" customFormat="1" ht="11.25">
      <c r="A804" s="55">
        <v>787</v>
      </c>
      <c r="B804" s="57" t="s">
        <v>154</v>
      </c>
      <c r="C804" s="57" t="s">
        <v>1001</v>
      </c>
      <c r="L804" s="57" t="s">
        <v>126</v>
      </c>
      <c r="M804" s="64"/>
      <c r="N804" s="64"/>
      <c r="O804" s="55">
        <v>35</v>
      </c>
      <c r="P804" s="64">
        <v>7713528.3</v>
      </c>
      <c r="Q804" s="64">
        <v>621690.9</v>
      </c>
      <c r="R804" s="55">
        <v>35</v>
      </c>
      <c r="S804" s="57">
        <v>181.1</v>
      </c>
      <c r="T804" s="57">
        <f t="shared" si="5"/>
        <v>18.11</v>
      </c>
      <c r="AI804" s="64">
        <v>21.9</v>
      </c>
      <c r="AR804" s="57" t="s">
        <v>943</v>
      </c>
      <c r="AT804" s="66">
        <v>1963</v>
      </c>
      <c r="AZ804" s="57" t="s">
        <v>998</v>
      </c>
      <c r="BD804" s="57" t="s">
        <v>42</v>
      </c>
      <c r="BM804" s="66"/>
    </row>
    <row r="805" spans="1:65" s="57" customFormat="1" ht="11.25">
      <c r="A805" s="55">
        <v>788</v>
      </c>
      <c r="B805" s="57" t="s">
        <v>222</v>
      </c>
      <c r="C805" s="57" t="s">
        <v>999</v>
      </c>
      <c r="N805" s="64"/>
      <c r="O805" s="55">
        <v>35</v>
      </c>
      <c r="P805" s="75">
        <f>P804+(S804-W805/2)*COS(T805*PI()/200)</f>
        <v>7713572.49436836</v>
      </c>
      <c r="Q805" s="75">
        <f>Q804+(S804-W805/2)*SIN(T805*PI()/200)</f>
        <v>621866.5077720913</v>
      </c>
      <c r="R805" s="76">
        <v>35</v>
      </c>
      <c r="S805" s="75">
        <f>SQRT((P806-P804)^2+(Q806-Q804)^2)</f>
        <v>356.06698807951364</v>
      </c>
      <c r="T805" s="77">
        <f>IF(ATAN2((P806-P804),(Q806-Q804))&lt;0,ATAN2((P806-P804),(Q806-Q804))+2*PI(),ATAN2((P806-P804),(Q806-Q804)))*200/PI()</f>
        <v>84.30443792020006</v>
      </c>
      <c r="U805" s="75"/>
      <c r="V805" s="75"/>
      <c r="W805" s="75">
        <f>(S804+S806)-S805</f>
        <v>0.03301192048638768</v>
      </c>
      <c r="AA805" s="64"/>
      <c r="AI805" s="64"/>
      <c r="AR805" s="57" t="s">
        <v>943</v>
      </c>
      <c r="AT805" s="66">
        <v>1963</v>
      </c>
      <c r="BM805" s="66" t="s">
        <v>225</v>
      </c>
    </row>
    <row r="806" spans="1:65" s="57" customFormat="1" ht="11.25">
      <c r="A806" s="55">
        <v>789</v>
      </c>
      <c r="B806" s="57" t="s">
        <v>154</v>
      </c>
      <c r="C806" s="57" t="s">
        <v>1000</v>
      </c>
      <c r="L806" s="57" t="s">
        <v>126</v>
      </c>
      <c r="M806" s="64"/>
      <c r="N806" s="64"/>
      <c r="O806" s="55">
        <v>35</v>
      </c>
      <c r="P806" s="64">
        <v>7713615.2</v>
      </c>
      <c r="Q806" s="64">
        <v>622036.2</v>
      </c>
      <c r="R806" s="55">
        <v>35</v>
      </c>
      <c r="S806" s="57">
        <v>175</v>
      </c>
      <c r="T806" s="57">
        <f t="shared" si="5"/>
        <v>17.5</v>
      </c>
      <c r="AI806" s="64">
        <v>25.6</v>
      </c>
      <c r="AR806" s="57" t="s">
        <v>943</v>
      </c>
      <c r="AT806" s="66">
        <v>1947</v>
      </c>
      <c r="BM806" s="66"/>
    </row>
    <row r="807" spans="1:65" s="57" customFormat="1" ht="11.25">
      <c r="A807" s="55">
        <v>790</v>
      </c>
      <c r="B807" s="57" t="s">
        <v>154</v>
      </c>
      <c r="C807" s="57" t="s">
        <v>1002</v>
      </c>
      <c r="L807" s="57" t="s">
        <v>126</v>
      </c>
      <c r="M807" s="64"/>
      <c r="N807" s="64"/>
      <c r="O807" s="55">
        <v>35</v>
      </c>
      <c r="P807" s="64">
        <v>7713858</v>
      </c>
      <c r="Q807" s="64">
        <v>621721.1</v>
      </c>
      <c r="R807" s="55">
        <v>35</v>
      </c>
      <c r="S807" s="57">
        <v>163.7</v>
      </c>
      <c r="T807" s="57">
        <f t="shared" si="5"/>
        <v>16.369999999999997</v>
      </c>
      <c r="AI807" s="64">
        <v>24.3</v>
      </c>
      <c r="AR807" s="57" t="s">
        <v>943</v>
      </c>
      <c r="AT807" s="66">
        <v>1947</v>
      </c>
      <c r="AZ807" s="57" t="s">
        <v>1003</v>
      </c>
      <c r="BD807" s="57" t="s">
        <v>42</v>
      </c>
      <c r="BF807" s="57" t="s">
        <v>441</v>
      </c>
      <c r="BM807" s="66"/>
    </row>
    <row r="808" spans="1:65" s="57" customFormat="1" ht="11.25">
      <c r="A808" s="55">
        <v>791</v>
      </c>
      <c r="B808" s="57" t="s">
        <v>222</v>
      </c>
      <c r="C808" s="57" t="s">
        <v>1004</v>
      </c>
      <c r="N808" s="64"/>
      <c r="O808" s="55">
        <v>35</v>
      </c>
      <c r="P808" s="75">
        <f>P807+(S807-W808/2)*COS(T808*PI()/200)</f>
        <v>7713834.174294708</v>
      </c>
      <c r="Q808" s="75">
        <f>Q807+(S807-W808/2)*SIN(T808*PI()/200)</f>
        <v>621883.0566845052</v>
      </c>
      <c r="R808" s="76">
        <v>35</v>
      </c>
      <c r="S808" s="75">
        <f>SQRT((P809-P807)^2+(Q809-Q807)^2)</f>
        <v>281.69964501226997</v>
      </c>
      <c r="T808" s="77">
        <f>IF(ATAN2((P809-P807),(Q809-Q807))&lt;0,ATAN2((P809-P807),(Q809-Q807))+2*PI(),ATAN2((P809-P807),(Q809-Q807)))*200/PI()</f>
        <v>109.29871708022817</v>
      </c>
      <c r="U808" s="75"/>
      <c r="V808" s="75"/>
      <c r="W808" s="75">
        <f>(S807+S809)-S808</f>
        <v>0.00035498773002018424</v>
      </c>
      <c r="X808" s="57">
        <v>845</v>
      </c>
      <c r="Y808" s="65">
        <f>SUM($X$18:X808)</f>
        <v>93358.1</v>
      </c>
      <c r="AA808" s="64"/>
      <c r="AI808" s="64"/>
      <c r="AR808" s="57" t="s">
        <v>943</v>
      </c>
      <c r="AT808" s="66">
        <v>1947</v>
      </c>
      <c r="BM808" s="66" t="s">
        <v>225</v>
      </c>
    </row>
    <row r="809" spans="1:65" s="57" customFormat="1" ht="11.25">
      <c r="A809" s="55">
        <v>792</v>
      </c>
      <c r="B809" s="57" t="s">
        <v>154</v>
      </c>
      <c r="C809" s="57" t="s">
        <v>1005</v>
      </c>
      <c r="L809" s="57" t="s">
        <v>126</v>
      </c>
      <c r="M809" s="64"/>
      <c r="N809" s="64"/>
      <c r="O809" s="55">
        <v>35</v>
      </c>
      <c r="P809" s="64">
        <v>7713817</v>
      </c>
      <c r="Q809" s="64">
        <v>621999.8</v>
      </c>
      <c r="R809" s="55">
        <v>35</v>
      </c>
      <c r="S809" s="57">
        <v>118</v>
      </c>
      <c r="T809" s="57">
        <f t="shared" si="5"/>
        <v>11.8</v>
      </c>
      <c r="AI809" s="64">
        <v>25.8</v>
      </c>
      <c r="AR809" s="57" t="s">
        <v>943</v>
      </c>
      <c r="AT809" s="66">
        <v>1947</v>
      </c>
      <c r="BF809" s="57" t="s">
        <v>441</v>
      </c>
      <c r="BM809" s="66"/>
    </row>
    <row r="810" spans="1:65" s="72" customFormat="1" ht="11.25">
      <c r="A810" s="55">
        <v>793</v>
      </c>
      <c r="B810" s="72" t="s">
        <v>154</v>
      </c>
      <c r="C810" s="72" t="s">
        <v>1006</v>
      </c>
      <c r="L810" s="72" t="s">
        <v>126</v>
      </c>
      <c r="M810" s="73"/>
      <c r="N810" s="73"/>
      <c r="O810" s="55">
        <v>35</v>
      </c>
      <c r="P810" s="73">
        <v>7714617</v>
      </c>
      <c r="Q810" s="73">
        <v>621800.6</v>
      </c>
      <c r="R810" s="55">
        <v>35</v>
      </c>
      <c r="S810" s="72">
        <v>141.3</v>
      </c>
      <c r="T810" s="57">
        <f t="shared" si="5"/>
        <v>14.13</v>
      </c>
      <c r="X810" s="57"/>
      <c r="AI810" s="73">
        <v>21.4</v>
      </c>
      <c r="AR810" s="72" t="s">
        <v>943</v>
      </c>
      <c r="AT810" s="74">
        <v>1947</v>
      </c>
      <c r="AZ810" s="72" t="s">
        <v>1003</v>
      </c>
      <c r="BD810" s="72" t="s">
        <v>42</v>
      </c>
      <c r="BM810" s="74"/>
    </row>
    <row r="811" spans="1:65" s="72" customFormat="1" ht="11.25">
      <c r="A811" s="55">
        <v>794</v>
      </c>
      <c r="B811" s="72" t="s">
        <v>222</v>
      </c>
      <c r="C811" s="72" t="s">
        <v>1007</v>
      </c>
      <c r="N811" s="73"/>
      <c r="O811" s="55">
        <v>35</v>
      </c>
      <c r="P811" s="75">
        <f>P810+(S810-W811/2)*COS(T811*PI()/200)</f>
        <v>7714663.168901482</v>
      </c>
      <c r="Q811" s="75">
        <f>Q810+(S810-W811/2)*SIN(T811*PI()/200)</f>
        <v>621934.1834803534</v>
      </c>
      <c r="R811" s="76">
        <v>35</v>
      </c>
      <c r="S811" s="75">
        <f>SQRT((P812-P810)^2+(Q812-Q810)^2)</f>
        <v>258.37376027781346</v>
      </c>
      <c r="T811" s="77">
        <f>IF(ATAN2((P812-P810),(Q812-Q810))&lt;0,ATAN2((P812-P810),(Q812-Q810))+2*PI(),ATAN2((P812-P810),(Q812-Q810)))*200/PI()</f>
        <v>78.81545716450334</v>
      </c>
      <c r="U811" s="75"/>
      <c r="V811" s="75"/>
      <c r="W811" s="75">
        <f>(S810+S812)-S811</f>
        <v>-0.07376027781344874</v>
      </c>
      <c r="X811" s="57">
        <v>630</v>
      </c>
      <c r="Y811" s="65">
        <f>SUM($X$18:X811)</f>
        <v>93988.1</v>
      </c>
      <c r="Z811" s="57"/>
      <c r="AA811" s="64"/>
      <c r="AI811" s="73"/>
      <c r="AR811" s="72" t="s">
        <v>943</v>
      </c>
      <c r="AT811" s="74">
        <v>1947</v>
      </c>
      <c r="BM811" s="74" t="s">
        <v>225</v>
      </c>
    </row>
    <row r="812" spans="1:65" s="72" customFormat="1" ht="11.25">
      <c r="A812" s="55">
        <v>795</v>
      </c>
      <c r="B812" s="72" t="s">
        <v>154</v>
      </c>
      <c r="C812" s="72" t="s">
        <v>1008</v>
      </c>
      <c r="L812" s="72" t="s">
        <v>126</v>
      </c>
      <c r="M812" s="73"/>
      <c r="N812" s="73"/>
      <c r="O812" s="55">
        <v>35</v>
      </c>
      <c r="P812" s="73">
        <v>7714701.4</v>
      </c>
      <c r="Q812" s="73">
        <v>622044.8</v>
      </c>
      <c r="R812" s="55">
        <v>35</v>
      </c>
      <c r="S812" s="72">
        <v>117</v>
      </c>
      <c r="T812" s="57">
        <f t="shared" si="5"/>
        <v>11.7</v>
      </c>
      <c r="X812" s="57"/>
      <c r="AI812" s="73">
        <v>26.1</v>
      </c>
      <c r="AR812" s="72" t="s">
        <v>943</v>
      </c>
      <c r="AT812" s="74">
        <v>1947</v>
      </c>
      <c r="BM812" s="74"/>
    </row>
    <row r="813" spans="1:65" s="57" customFormat="1" ht="11.25">
      <c r="A813" s="55">
        <v>796</v>
      </c>
      <c r="B813" s="57" t="s">
        <v>154</v>
      </c>
      <c r="C813" s="57" t="s">
        <v>1009</v>
      </c>
      <c r="L813" s="57" t="s">
        <v>126</v>
      </c>
      <c r="M813" s="64"/>
      <c r="N813" s="64"/>
      <c r="O813" s="55">
        <v>35</v>
      </c>
      <c r="P813" s="64">
        <v>7714613.5</v>
      </c>
      <c r="Q813" s="64">
        <v>621790.4</v>
      </c>
      <c r="R813" s="55">
        <v>35</v>
      </c>
      <c r="S813" s="57">
        <v>152.1</v>
      </c>
      <c r="T813" s="57">
        <f t="shared" si="5"/>
        <v>15.209999999999999</v>
      </c>
      <c r="AI813" s="64">
        <v>21.4</v>
      </c>
      <c r="AR813" s="57" t="s">
        <v>943</v>
      </c>
      <c r="AT813" s="66">
        <v>1963</v>
      </c>
      <c r="AZ813" s="57" t="s">
        <v>1003</v>
      </c>
      <c r="BD813" s="57" t="s">
        <v>42</v>
      </c>
      <c r="BM813" s="66"/>
    </row>
    <row r="814" spans="1:65" s="57" customFormat="1" ht="11.25">
      <c r="A814" s="55">
        <v>797</v>
      </c>
      <c r="B814" s="57" t="s">
        <v>222</v>
      </c>
      <c r="C814" s="57" t="s">
        <v>1007</v>
      </c>
      <c r="N814" s="64"/>
      <c r="O814" s="55">
        <v>35</v>
      </c>
      <c r="P814" s="75">
        <f>P813+(S813-W814/2)*COS(T814*PI()/200)</f>
        <v>7714663.181383638</v>
      </c>
      <c r="Q814" s="75">
        <f>Q813+(S813-W814/2)*SIN(T814*PI()/200)</f>
        <v>621934.1877587877</v>
      </c>
      <c r="R814" s="76">
        <v>35</v>
      </c>
      <c r="S814" s="75">
        <f>SQRT((P815-P813)^2+(Q815-Q813)^2)</f>
        <v>269.1575189365464</v>
      </c>
      <c r="T814" s="77">
        <f>IF(ATAN2((P815-P813),(Q815-Q813))&lt;0,ATAN2((P815-P813),(Q815-Q813))+2*PI(),ATAN2((P815-P813),(Q815-Q813)))*200/PI()</f>
        <v>78.82111452269176</v>
      </c>
      <c r="U814" s="75"/>
      <c r="V814" s="75"/>
      <c r="W814" s="75">
        <f>(S813+S815)-S814</f>
        <v>-0.05751893654638707</v>
      </c>
      <c r="AA814" s="64"/>
      <c r="AI814" s="64"/>
      <c r="AR814" s="57" t="s">
        <v>943</v>
      </c>
      <c r="AT814" s="66">
        <v>1963</v>
      </c>
      <c r="BM814" s="66" t="s">
        <v>225</v>
      </c>
    </row>
    <row r="815" spans="1:65" s="57" customFormat="1" ht="11.25">
      <c r="A815" s="55">
        <v>798</v>
      </c>
      <c r="B815" s="57" t="s">
        <v>154</v>
      </c>
      <c r="C815" s="57" t="s">
        <v>1008</v>
      </c>
      <c r="L815" s="57" t="s">
        <v>126</v>
      </c>
      <c r="M815" s="64"/>
      <c r="N815" s="64"/>
      <c r="O815" s="55">
        <v>35</v>
      </c>
      <c r="P815" s="64">
        <v>7714701.4</v>
      </c>
      <c r="Q815" s="64">
        <v>622044.8</v>
      </c>
      <c r="R815" s="55">
        <v>35</v>
      </c>
      <c r="S815" s="57">
        <v>117</v>
      </c>
      <c r="T815" s="57">
        <f t="shared" si="5"/>
        <v>11.7</v>
      </c>
      <c r="AI815" s="64">
        <v>26.1</v>
      </c>
      <c r="AR815" s="57" t="s">
        <v>943</v>
      </c>
      <c r="AT815" s="66">
        <v>1947</v>
      </c>
      <c r="BM815" s="66"/>
    </row>
    <row r="816" spans="1:65" s="57" customFormat="1" ht="11.25">
      <c r="A816" s="55">
        <v>799</v>
      </c>
      <c r="B816" s="57" t="s">
        <v>154</v>
      </c>
      <c r="C816" s="57" t="s">
        <v>1010</v>
      </c>
      <c r="L816" s="57" t="s">
        <v>126</v>
      </c>
      <c r="M816" s="64"/>
      <c r="N816" s="64"/>
      <c r="O816" s="55">
        <v>35</v>
      </c>
      <c r="P816" s="64">
        <v>7715267.4</v>
      </c>
      <c r="Q816" s="64">
        <v>621792.8</v>
      </c>
      <c r="R816" s="55">
        <v>35</v>
      </c>
      <c r="S816" s="57">
        <v>99</v>
      </c>
      <c r="T816" s="57">
        <f t="shared" si="5"/>
        <v>9.9</v>
      </c>
      <c r="AI816" s="64">
        <v>21.6</v>
      </c>
      <c r="AR816" s="57" t="s">
        <v>943</v>
      </c>
      <c r="AT816" s="66">
        <v>1947</v>
      </c>
      <c r="AZ816" s="57" t="s">
        <v>1003</v>
      </c>
      <c r="BD816" s="57" t="s">
        <v>42</v>
      </c>
      <c r="BF816" s="57" t="s">
        <v>441</v>
      </c>
      <c r="BM816" s="66"/>
    </row>
    <row r="817" spans="1:65" s="57" customFormat="1" ht="11.25">
      <c r="A817" s="55">
        <v>800</v>
      </c>
      <c r="B817" s="57" t="s">
        <v>222</v>
      </c>
      <c r="C817" s="57" t="s">
        <v>1011</v>
      </c>
      <c r="N817" s="64"/>
      <c r="O817" s="55">
        <v>35</v>
      </c>
      <c r="P817" s="75">
        <f>P816+(S816-W817/2)*COS(T817*PI()/200)</f>
        <v>7715291.589291077</v>
      </c>
      <c r="Q817" s="75">
        <f>Q816+(S816-W817/2)*SIN(T817*PI()/200)</f>
        <v>621888.8273150072</v>
      </c>
      <c r="R817" s="76">
        <v>35</v>
      </c>
      <c r="S817" s="75">
        <f>SQRT((P818-P816)^2+(Q818-Q816)^2)</f>
        <v>189.95420500723586</v>
      </c>
      <c r="T817" s="77">
        <f>IF(ATAN2((P818-P816),(Q818-Q816))&lt;0,ATAN2((P818-P816),(Q818-Q816))+2*PI(),ATAN2((P818-P816),(Q818-Q816)))*200/PI()</f>
        <v>84.29037582306587</v>
      </c>
      <c r="U817" s="75"/>
      <c r="V817" s="75"/>
      <c r="W817" s="75">
        <f>(S816+S818)-S817</f>
        <v>-0.054205007235850644</v>
      </c>
      <c r="X817" s="57">
        <v>185</v>
      </c>
      <c r="Y817" s="65">
        <f>SUM($X$18:X817)</f>
        <v>94173.1</v>
      </c>
      <c r="AA817" s="64"/>
      <c r="AI817" s="64"/>
      <c r="AR817" s="57" t="s">
        <v>943</v>
      </c>
      <c r="AT817" s="66">
        <v>1947</v>
      </c>
      <c r="BM817" s="66" t="s">
        <v>225</v>
      </c>
    </row>
    <row r="818" spans="1:65" s="57" customFormat="1" ht="11.25">
      <c r="A818" s="55">
        <v>801</v>
      </c>
      <c r="B818" s="57" t="s">
        <v>154</v>
      </c>
      <c r="C818" s="57" t="s">
        <v>1012</v>
      </c>
      <c r="L818" s="57" t="s">
        <v>126</v>
      </c>
      <c r="M818" s="64"/>
      <c r="N818" s="64"/>
      <c r="O818" s="55">
        <v>35</v>
      </c>
      <c r="P818" s="64">
        <v>7715313.8</v>
      </c>
      <c r="Q818" s="64">
        <v>621977</v>
      </c>
      <c r="R818" s="55">
        <v>35</v>
      </c>
      <c r="S818" s="57">
        <v>90.9</v>
      </c>
      <c r="T818" s="57">
        <f t="shared" si="5"/>
        <v>9.09</v>
      </c>
      <c r="AI818" s="64">
        <v>25.5</v>
      </c>
      <c r="AR818" s="57" t="s">
        <v>943</v>
      </c>
      <c r="AT818" s="66">
        <v>1947</v>
      </c>
      <c r="BF818" s="57" t="s">
        <v>441</v>
      </c>
      <c r="BM818" s="66"/>
    </row>
    <row r="819" spans="1:65" s="57" customFormat="1" ht="11.25">
      <c r="A819" s="55">
        <v>802</v>
      </c>
      <c r="B819" s="57" t="s">
        <v>154</v>
      </c>
      <c r="C819" s="57" t="s">
        <v>1013</v>
      </c>
      <c r="L819" s="57" t="s">
        <v>126</v>
      </c>
      <c r="M819" s="64"/>
      <c r="N819" s="64"/>
      <c r="O819" s="55">
        <v>35</v>
      </c>
      <c r="P819" s="64">
        <v>7715486.8</v>
      </c>
      <c r="Q819" s="64">
        <v>621763.8</v>
      </c>
      <c r="R819" s="55">
        <v>35</v>
      </c>
      <c r="S819" s="57">
        <v>103.6</v>
      </c>
      <c r="T819" s="57">
        <f t="shared" si="5"/>
        <v>10.36</v>
      </c>
      <c r="AI819" s="64">
        <v>21.8</v>
      </c>
      <c r="AR819" s="57" t="s">
        <v>943</v>
      </c>
      <c r="AT819" s="66">
        <v>1947</v>
      </c>
      <c r="AZ819" s="57" t="s">
        <v>1003</v>
      </c>
      <c r="BD819" s="57" t="s">
        <v>42</v>
      </c>
      <c r="BF819" s="57" t="s">
        <v>441</v>
      </c>
      <c r="BM819" s="66"/>
    </row>
    <row r="820" spans="1:65" s="57" customFormat="1" ht="11.25">
      <c r="A820" s="55">
        <v>803</v>
      </c>
      <c r="B820" s="57" t="s">
        <v>222</v>
      </c>
      <c r="C820" s="57" t="s">
        <v>1014</v>
      </c>
      <c r="N820" s="64"/>
      <c r="O820" s="55">
        <v>35</v>
      </c>
      <c r="P820" s="75">
        <f>P819+(S819-W820/2)*COS(T820*PI()/200)</f>
        <v>7715476.910519939</v>
      </c>
      <c r="Q820" s="75">
        <f>Q819+(S819-W820/2)*SIN(T820*PI()/200)</f>
        <v>621866.9596388881</v>
      </c>
      <c r="R820" s="76">
        <v>35</v>
      </c>
      <c r="S820" s="75">
        <f>SQRT((P821-P819)^2+(Q821-Q819)^2)</f>
        <v>167.66517229278392</v>
      </c>
      <c r="T820" s="77">
        <f>IF(ATAN2((P821-P819),(Q821-Q819))&lt;0,ATAN2((P821-P819),(Q821-Q819))+2*PI(),ATAN2((P821-P819),(Q821-Q819)))*200/PI()</f>
        <v>106.08441198009133</v>
      </c>
      <c r="U820" s="75"/>
      <c r="V820" s="75"/>
      <c r="W820" s="75">
        <f>(S819+S821)-S820</f>
        <v>-0.06517229278392733</v>
      </c>
      <c r="X820" s="57">
        <v>315</v>
      </c>
      <c r="Y820" s="65">
        <f>SUM($X$18:X820)</f>
        <v>94488.1</v>
      </c>
      <c r="AA820" s="64"/>
      <c r="AI820" s="64"/>
      <c r="AR820" s="57" t="s">
        <v>943</v>
      </c>
      <c r="AT820" s="66">
        <v>1947</v>
      </c>
      <c r="BM820" s="66" t="s">
        <v>225</v>
      </c>
    </row>
    <row r="821" spans="1:65" s="57" customFormat="1" ht="11.25">
      <c r="A821" s="55">
        <v>804</v>
      </c>
      <c r="B821" s="57" t="s">
        <v>154</v>
      </c>
      <c r="C821" s="57" t="s">
        <v>1015</v>
      </c>
      <c r="L821" s="57" t="s">
        <v>126</v>
      </c>
      <c r="M821" s="64"/>
      <c r="N821" s="64"/>
      <c r="O821" s="55">
        <v>35</v>
      </c>
      <c r="P821" s="64">
        <v>7715470.8</v>
      </c>
      <c r="Q821" s="64">
        <v>621930.7</v>
      </c>
      <c r="R821" s="55">
        <v>35</v>
      </c>
      <c r="S821" s="57">
        <v>64</v>
      </c>
      <c r="T821" s="57">
        <f t="shared" si="5"/>
        <v>6.4</v>
      </c>
      <c r="AI821" s="64">
        <v>23.9</v>
      </c>
      <c r="AR821" s="57" t="s">
        <v>943</v>
      </c>
      <c r="AT821" s="66">
        <v>1947</v>
      </c>
      <c r="BF821" s="57" t="s">
        <v>441</v>
      </c>
      <c r="BM821" s="66"/>
    </row>
    <row r="822" spans="1:65" s="57" customFormat="1" ht="11.25">
      <c r="A822" s="55">
        <v>805</v>
      </c>
      <c r="B822" s="57" t="s">
        <v>154</v>
      </c>
      <c r="C822" s="57" t="s">
        <v>1016</v>
      </c>
      <c r="L822" s="57" t="s">
        <v>126</v>
      </c>
      <c r="M822" s="64"/>
      <c r="N822" s="64"/>
      <c r="O822" s="55">
        <v>35</v>
      </c>
      <c r="P822" s="64">
        <v>7715750.8</v>
      </c>
      <c r="Q822" s="64">
        <v>621766</v>
      </c>
      <c r="R822" s="55">
        <v>35</v>
      </c>
      <c r="S822" s="57">
        <v>113.8</v>
      </c>
      <c r="T822" s="57">
        <f t="shared" si="5"/>
        <v>11.379999999999999</v>
      </c>
      <c r="AI822" s="64">
        <v>23.8</v>
      </c>
      <c r="AR822" s="57" t="s">
        <v>1017</v>
      </c>
      <c r="AT822" s="66">
        <v>1947</v>
      </c>
      <c r="AZ822" s="57" t="s">
        <v>1018</v>
      </c>
      <c r="BD822" s="57" t="s">
        <v>42</v>
      </c>
      <c r="BF822" s="57" t="s">
        <v>441</v>
      </c>
      <c r="BM822" s="66"/>
    </row>
    <row r="823" spans="1:65" s="57" customFormat="1" ht="11.25">
      <c r="A823" s="55">
        <v>806</v>
      </c>
      <c r="B823" s="57" t="s">
        <v>222</v>
      </c>
      <c r="C823" s="57" t="s">
        <v>1019</v>
      </c>
      <c r="N823" s="64"/>
      <c r="O823" s="55">
        <v>35</v>
      </c>
      <c r="P823" s="75">
        <f>P822+(S822-W823/2)*COS(T823*PI()/200)</f>
        <v>7715780.847488531</v>
      </c>
      <c r="Q823" s="75">
        <f>Q822+(S822-W823/2)*SIN(T823*PI()/200)</f>
        <v>621875.7728741241</v>
      </c>
      <c r="R823" s="76">
        <v>35</v>
      </c>
      <c r="S823" s="75">
        <f>SQRT((P824-P822)^2+(Q824-Q822)^2)</f>
        <v>245.82192741909194</v>
      </c>
      <c r="T823" s="77">
        <f>IF(ATAN2((P824-P822),(Q824-Q822))&lt;0,ATAN2((P824-P822),(Q824-Q822))+2*PI(),ATAN2((P824-P822),(Q824-Q822)))*200/PI()</f>
        <v>82.99081248704759</v>
      </c>
      <c r="U823" s="75"/>
      <c r="V823" s="75"/>
      <c r="W823" s="75">
        <f>(S822+S824)-S823</f>
        <v>-0.02192741909192364</v>
      </c>
      <c r="X823" s="57">
        <v>145</v>
      </c>
      <c r="Y823" s="65">
        <f>SUM($X$18:X823)</f>
        <v>94633.1</v>
      </c>
      <c r="AA823" s="64"/>
      <c r="AI823" s="64"/>
      <c r="AR823" s="57" t="s">
        <v>1017</v>
      </c>
      <c r="AT823" s="66">
        <v>1947</v>
      </c>
      <c r="BM823" s="66" t="s">
        <v>225</v>
      </c>
    </row>
    <row r="824" spans="1:65" s="57" customFormat="1" ht="11.25">
      <c r="A824" s="55">
        <v>807</v>
      </c>
      <c r="B824" s="57" t="s">
        <v>154</v>
      </c>
      <c r="C824" s="57" t="s">
        <v>1020</v>
      </c>
      <c r="L824" s="57" t="s">
        <v>126</v>
      </c>
      <c r="M824" s="64"/>
      <c r="N824" s="64"/>
      <c r="O824" s="55">
        <v>35</v>
      </c>
      <c r="P824" s="64">
        <v>7715815.7</v>
      </c>
      <c r="Q824" s="64">
        <v>622003.1</v>
      </c>
      <c r="R824" s="55">
        <v>35</v>
      </c>
      <c r="S824" s="57">
        <v>132</v>
      </c>
      <c r="T824" s="57">
        <f t="shared" si="5"/>
        <v>13.2</v>
      </c>
      <c r="AI824" s="64">
        <v>25.9</v>
      </c>
      <c r="AR824" s="57" t="s">
        <v>1017</v>
      </c>
      <c r="AT824" s="66">
        <v>1947</v>
      </c>
      <c r="BF824" s="57" t="s">
        <v>441</v>
      </c>
      <c r="BM824" s="66"/>
    </row>
    <row r="825" spans="1:65" s="57" customFormat="1" ht="11.25">
      <c r="A825" s="55">
        <v>808</v>
      </c>
      <c r="B825" s="57" t="s">
        <v>154</v>
      </c>
      <c r="C825" s="57" t="s">
        <v>1021</v>
      </c>
      <c r="L825" s="57" t="s">
        <v>126</v>
      </c>
      <c r="M825" s="64"/>
      <c r="N825" s="64"/>
      <c r="O825" s="55">
        <v>35</v>
      </c>
      <c r="P825" s="64">
        <v>7715958.2</v>
      </c>
      <c r="Q825" s="64">
        <v>621594.2</v>
      </c>
      <c r="R825" s="55">
        <v>35</v>
      </c>
      <c r="S825" s="57">
        <v>281.2</v>
      </c>
      <c r="T825" s="57">
        <f t="shared" si="5"/>
        <v>28.119999999999997</v>
      </c>
      <c r="AI825" s="64">
        <v>21.3</v>
      </c>
      <c r="AR825" s="57" t="s">
        <v>1017</v>
      </c>
      <c r="AT825" s="66">
        <v>1947</v>
      </c>
      <c r="BC825" s="57" t="s">
        <v>1022</v>
      </c>
      <c r="BD825" s="57" t="s">
        <v>1023</v>
      </c>
      <c r="BF825" s="57" t="s">
        <v>441</v>
      </c>
      <c r="BM825" s="66"/>
    </row>
    <row r="826" spans="1:65" s="57" customFormat="1" ht="11.25">
      <c r="A826" s="55">
        <v>809</v>
      </c>
      <c r="B826" s="57" t="s">
        <v>222</v>
      </c>
      <c r="C826" s="57" t="s">
        <v>1024</v>
      </c>
      <c r="N826" s="64"/>
      <c r="O826" s="55">
        <v>35</v>
      </c>
      <c r="P826" s="75">
        <f>P825+(S825-W826/2)*COS(T826*PI()/200)</f>
        <v>7715926.278149443</v>
      </c>
      <c r="Q826" s="75">
        <f>Q825+(S825-W826/2)*SIN(T826*PI()/200)</f>
        <v>621873.61157639</v>
      </c>
      <c r="R826" s="76">
        <v>35</v>
      </c>
      <c r="S826" s="75">
        <f>SQRT((P827-P825)^2+(Q827-Q825)^2)</f>
        <v>442.2582955694999</v>
      </c>
      <c r="T826" s="77">
        <f>IF(ATAN2((P827-P825),(Q827-Q825))&lt;0,ATAN2((P827-P825),(Q827-Q825))+2*PI(),ATAN2((P827-P825),(Q827-Q825)))*200/PI()</f>
        <v>107.24177245629618</v>
      </c>
      <c r="U826" s="75"/>
      <c r="V826" s="75"/>
      <c r="W826" s="75">
        <f>(S825+S827)-S826</f>
        <v>-0.05829556949993275</v>
      </c>
      <c r="X826" s="57">
        <v>775</v>
      </c>
      <c r="Y826" s="65">
        <f>SUM($X$18:X826)</f>
        <v>95408.1</v>
      </c>
      <c r="AA826" s="64"/>
      <c r="AI826" s="64"/>
      <c r="AR826" s="57" t="s">
        <v>1017</v>
      </c>
      <c r="AT826" s="66">
        <v>1947</v>
      </c>
      <c r="BM826" s="66" t="s">
        <v>225</v>
      </c>
    </row>
    <row r="827" spans="1:65" s="57" customFormat="1" ht="11.25">
      <c r="A827" s="55">
        <v>810</v>
      </c>
      <c r="B827" s="57" t="s">
        <v>154</v>
      </c>
      <c r="C827" s="57" t="s">
        <v>1025</v>
      </c>
      <c r="L827" s="57" t="s">
        <v>126</v>
      </c>
      <c r="M827" s="64"/>
      <c r="N827" s="64"/>
      <c r="O827" s="55">
        <v>35</v>
      </c>
      <c r="P827" s="64">
        <v>7715908</v>
      </c>
      <c r="Q827" s="64">
        <v>622033.6</v>
      </c>
      <c r="R827" s="55">
        <v>35</v>
      </c>
      <c r="S827" s="57">
        <v>161</v>
      </c>
      <c r="T827" s="57">
        <f t="shared" si="5"/>
        <v>16.1</v>
      </c>
      <c r="AI827" s="64">
        <v>27.6</v>
      </c>
      <c r="AR827" s="57" t="s">
        <v>1017</v>
      </c>
      <c r="AT827" s="66">
        <v>1947</v>
      </c>
      <c r="BF827" s="57" t="s">
        <v>441</v>
      </c>
      <c r="BM827" s="66"/>
    </row>
    <row r="828" spans="1:65" s="57" customFormat="1" ht="11.25">
      <c r="A828" s="55">
        <v>811</v>
      </c>
      <c r="B828" s="57" t="s">
        <v>154</v>
      </c>
      <c r="C828" s="57" t="s">
        <v>1026</v>
      </c>
      <c r="L828" s="57" t="s">
        <v>126</v>
      </c>
      <c r="M828" s="64"/>
      <c r="N828" s="64"/>
      <c r="O828" s="55">
        <v>35</v>
      </c>
      <c r="P828" s="64">
        <v>7716798.8</v>
      </c>
      <c r="Q828" s="64">
        <v>621246.2</v>
      </c>
      <c r="R828" s="55">
        <v>35</v>
      </c>
      <c r="S828" s="57">
        <v>637.1</v>
      </c>
      <c r="T828" s="57">
        <f t="shared" si="5"/>
        <v>63.71</v>
      </c>
      <c r="AI828" s="64">
        <v>21.5</v>
      </c>
      <c r="AR828" s="57" t="s">
        <v>1017</v>
      </c>
      <c r="AT828" s="66">
        <v>1947</v>
      </c>
      <c r="BC828" s="57" t="s">
        <v>1022</v>
      </c>
      <c r="BD828" s="57" t="s">
        <v>1023</v>
      </c>
      <c r="BF828" s="57" t="s">
        <v>441</v>
      </c>
      <c r="BM828" s="66"/>
    </row>
    <row r="829" spans="1:65" s="57" customFormat="1" ht="11.25">
      <c r="A829" s="55">
        <v>812</v>
      </c>
      <c r="B829" s="57" t="s">
        <v>222</v>
      </c>
      <c r="C829" s="57" t="s">
        <v>1027</v>
      </c>
      <c r="N829" s="64"/>
      <c r="O829" s="55">
        <v>35</v>
      </c>
      <c r="P829" s="75">
        <f>P828+(S828-W829/2)*COS(T829*PI()/200)</f>
        <v>7716700.487675652</v>
      </c>
      <c r="Q829" s="75">
        <f>Q828+(S828-W829/2)*SIN(T829*PI()/200)</f>
        <v>621875.7140571368</v>
      </c>
      <c r="R829" s="76">
        <v>35</v>
      </c>
      <c r="S829" s="75">
        <f>SQRT((P830-P828)^2+(Q830-Q828)^2)</f>
        <v>1051.1892312996047</v>
      </c>
      <c r="T829" s="77">
        <f>IF(ATAN2((P830-P828),(Q830-Q828))&lt;0,ATAN2((P830-P828),(Q830-Q828))+2*PI(),ATAN2((P830-P828),(Q830-Q828)))*200/PI()</f>
        <v>109.86253739344748</v>
      </c>
      <c r="U829" s="75"/>
      <c r="V829" s="75"/>
      <c r="W829" s="75">
        <f>(S828+S830)-S829</f>
        <v>-0.08923129960476217</v>
      </c>
      <c r="X829" s="57">
        <v>890</v>
      </c>
      <c r="Y829" s="65">
        <f>SUM($X$18:X829)</f>
        <v>96298.1</v>
      </c>
      <c r="AA829" s="64"/>
      <c r="AI829" s="64"/>
      <c r="AR829" s="57" t="s">
        <v>1017</v>
      </c>
      <c r="AT829" s="66">
        <v>1947</v>
      </c>
      <c r="BM829" s="66" t="s">
        <v>225</v>
      </c>
    </row>
    <row r="830" spans="1:65" s="57" customFormat="1" ht="11.25">
      <c r="A830" s="55">
        <v>813</v>
      </c>
      <c r="B830" s="57" t="s">
        <v>154</v>
      </c>
      <c r="C830" s="57" t="s">
        <v>1028</v>
      </c>
      <c r="L830" s="57" t="s">
        <v>126</v>
      </c>
      <c r="M830" s="64"/>
      <c r="N830" s="64"/>
      <c r="O830" s="55">
        <v>35</v>
      </c>
      <c r="P830" s="64">
        <v>7716636.6</v>
      </c>
      <c r="Q830" s="64">
        <v>622284.8</v>
      </c>
      <c r="R830" s="55">
        <v>35</v>
      </c>
      <c r="S830" s="57">
        <v>414</v>
      </c>
      <c r="T830" s="57">
        <f t="shared" si="5"/>
        <v>41.4</v>
      </c>
      <c r="AI830" s="64">
        <v>22</v>
      </c>
      <c r="AR830" s="57" t="s">
        <v>1017</v>
      </c>
      <c r="AT830" s="66">
        <v>1947</v>
      </c>
      <c r="BF830" s="57" t="s">
        <v>441</v>
      </c>
      <c r="BM830" s="66"/>
    </row>
    <row r="831" spans="1:65" s="57" customFormat="1" ht="11.25">
      <c r="A831" s="55">
        <v>814</v>
      </c>
      <c r="B831" s="57" t="s">
        <v>154</v>
      </c>
      <c r="C831" s="57" t="s">
        <v>1029</v>
      </c>
      <c r="L831" s="57" t="s">
        <v>126</v>
      </c>
      <c r="M831" s="64"/>
      <c r="N831" s="64"/>
      <c r="O831" s="55">
        <v>35</v>
      </c>
      <c r="P831" s="64">
        <v>7717719.4</v>
      </c>
      <c r="Q831" s="64">
        <v>621537.5</v>
      </c>
      <c r="R831" s="55">
        <v>35</v>
      </c>
      <c r="S831" s="57">
        <v>486.6</v>
      </c>
      <c r="T831" s="57">
        <f t="shared" si="5"/>
        <v>48.660000000000004</v>
      </c>
      <c r="AI831" s="64">
        <v>23.2</v>
      </c>
      <c r="AR831" s="57" t="s">
        <v>1017</v>
      </c>
      <c r="AT831" s="66">
        <v>1947</v>
      </c>
      <c r="AZ831" s="57" t="s">
        <v>1030</v>
      </c>
      <c r="BC831" s="57" t="s">
        <v>1022</v>
      </c>
      <c r="BD831" s="57" t="s">
        <v>1031</v>
      </c>
      <c r="BF831" s="57" t="s">
        <v>441</v>
      </c>
      <c r="BM831" s="66"/>
    </row>
    <row r="832" spans="1:65" s="57" customFormat="1" ht="11.25">
      <c r="A832" s="55">
        <v>815</v>
      </c>
      <c r="B832" s="57" t="s">
        <v>222</v>
      </c>
      <c r="C832" s="57" t="s">
        <v>1032</v>
      </c>
      <c r="N832" s="64"/>
      <c r="O832" s="55">
        <v>35</v>
      </c>
      <c r="P832" s="75">
        <f>P831+(S831-W832/2)*COS(T832*PI()/200)</f>
        <v>7717586.490534845</v>
      </c>
      <c r="Q832" s="75">
        <f>Q831+(S831-W832/2)*SIN(T832*PI()/200)</f>
        <v>622005.6037500482</v>
      </c>
      <c r="R832" s="76">
        <v>35</v>
      </c>
      <c r="S832" s="75">
        <f>SQRT((P833-P831)^2+(Q833-Q831)^2)</f>
        <v>1149.613330646462</v>
      </c>
      <c r="T832" s="77">
        <f>IF(ATAN2((P833-P831),(Q833-Q831))&lt;0,ATAN2((P833-P831),(Q833-Q831))+2*PI(),ATAN2((P833-P831),(Q833-Q831)))*200/PI()</f>
        <v>117.6121354730161</v>
      </c>
      <c r="U832" s="75"/>
      <c r="V832" s="75"/>
      <c r="W832" s="75">
        <f>(S831+S833)-S832</f>
        <v>-0.0133306464620091</v>
      </c>
      <c r="X832" s="57">
        <v>1015</v>
      </c>
      <c r="Y832" s="65">
        <f>SUM($X$18:X832)</f>
        <v>97313.1</v>
      </c>
      <c r="AA832" s="64"/>
      <c r="AI832" s="64"/>
      <c r="AR832" s="57" t="s">
        <v>1017</v>
      </c>
      <c r="AT832" s="66">
        <v>1947</v>
      </c>
      <c r="BM832" s="66" t="s">
        <v>225</v>
      </c>
    </row>
    <row r="833" spans="1:65" s="57" customFormat="1" ht="11.25">
      <c r="A833" s="55">
        <v>816</v>
      </c>
      <c r="B833" s="57" t="s">
        <v>154</v>
      </c>
      <c r="C833" s="57" t="s">
        <v>1033</v>
      </c>
      <c r="L833" s="57" t="s">
        <v>126</v>
      </c>
      <c r="M833" s="64"/>
      <c r="N833" s="64"/>
      <c r="O833" s="55">
        <v>35</v>
      </c>
      <c r="P833" s="64">
        <v>7717405.4</v>
      </c>
      <c r="Q833" s="64">
        <v>622643.4</v>
      </c>
      <c r="R833" s="55">
        <v>35</v>
      </c>
      <c r="S833" s="57">
        <v>663</v>
      </c>
      <c r="T833" s="57">
        <f t="shared" si="5"/>
        <v>66.3</v>
      </c>
      <c r="AI833" s="64">
        <v>24.8</v>
      </c>
      <c r="AR833" s="57" t="s">
        <v>1017</v>
      </c>
      <c r="AT833" s="66">
        <v>1947</v>
      </c>
      <c r="BF833" s="57" t="s">
        <v>441</v>
      </c>
      <c r="BM833" s="66"/>
    </row>
    <row r="834" spans="1:65" s="57" customFormat="1" ht="11.25">
      <c r="A834" s="55">
        <v>817</v>
      </c>
      <c r="B834" s="57" t="s">
        <v>154</v>
      </c>
      <c r="C834" s="57" t="s">
        <v>1034</v>
      </c>
      <c r="L834" s="57" t="s">
        <v>126</v>
      </c>
      <c r="M834" s="64"/>
      <c r="N834" s="64"/>
      <c r="O834" s="55">
        <v>35</v>
      </c>
      <c r="P834" s="64">
        <v>7718721.6</v>
      </c>
      <c r="Q834" s="64">
        <v>622430.9</v>
      </c>
      <c r="R834" s="55">
        <v>35</v>
      </c>
      <c r="S834" s="57">
        <v>288.8</v>
      </c>
      <c r="T834" s="57">
        <f t="shared" si="5"/>
        <v>28.880000000000003</v>
      </c>
      <c r="AI834" s="64">
        <v>24.4</v>
      </c>
      <c r="AR834" s="57" t="s">
        <v>1017</v>
      </c>
      <c r="AT834" s="66">
        <v>1947</v>
      </c>
      <c r="BC834" s="57" t="s">
        <v>1022</v>
      </c>
      <c r="BD834" s="57" t="s">
        <v>1023</v>
      </c>
      <c r="BF834" s="57" t="s">
        <v>441</v>
      </c>
      <c r="BM834" s="66"/>
    </row>
    <row r="835" spans="1:65" s="57" customFormat="1" ht="11.25">
      <c r="A835" s="55">
        <v>818</v>
      </c>
      <c r="B835" s="57" t="s">
        <v>222</v>
      </c>
      <c r="C835" s="57" t="s">
        <v>1035</v>
      </c>
      <c r="N835" s="64"/>
      <c r="O835" s="55">
        <v>35</v>
      </c>
      <c r="P835" s="75">
        <f>P834+(S834-W835/2)*COS(T835*PI()/200)</f>
        <v>7718438.9317590315</v>
      </c>
      <c r="Q835" s="75">
        <f>Q834+(S834-W835/2)*SIN(T835*PI()/200)</f>
        <v>622490.005307702</v>
      </c>
      <c r="R835" s="76">
        <v>35</v>
      </c>
      <c r="S835" s="75">
        <f>SQRT((P836-P834)^2+(Q836-Q834)^2)</f>
        <v>673.7630592426439</v>
      </c>
      <c r="T835" s="77">
        <f>IF(ATAN2((P836-P834),(Q836-Q834))&lt;0,ATAN2((P836-P834),(Q836-Q834))+2*PI(),ATAN2((P836-P834),(Q836-Q834)))*200/PI()</f>
        <v>186.87748742964345</v>
      </c>
      <c r="U835" s="75"/>
      <c r="V835" s="75"/>
      <c r="W835" s="75">
        <f>(S834+S836)-S835</f>
        <v>0.036940757356092035</v>
      </c>
      <c r="X835" s="57">
        <v>305</v>
      </c>
      <c r="Y835" s="65">
        <f>SUM($X$18:X835)</f>
        <v>97618.1</v>
      </c>
      <c r="AA835" s="64"/>
      <c r="AI835" s="64"/>
      <c r="AR835" s="57" t="s">
        <v>1017</v>
      </c>
      <c r="AT835" s="66">
        <v>1947</v>
      </c>
      <c r="BM835" s="66" t="s">
        <v>225</v>
      </c>
    </row>
    <row r="836" spans="1:65" s="57" customFormat="1" ht="11.25">
      <c r="A836" s="55">
        <v>819</v>
      </c>
      <c r="B836" s="57" t="s">
        <v>154</v>
      </c>
      <c r="C836" s="57" t="s">
        <v>1036</v>
      </c>
      <c r="L836" s="57" t="s">
        <v>126</v>
      </c>
      <c r="M836" s="64"/>
      <c r="N836" s="64"/>
      <c r="O836" s="55">
        <v>35</v>
      </c>
      <c r="P836" s="64">
        <v>7718062.1</v>
      </c>
      <c r="Q836" s="64">
        <v>622568.8</v>
      </c>
      <c r="R836" s="55">
        <v>35</v>
      </c>
      <c r="S836" s="57">
        <v>385</v>
      </c>
      <c r="T836" s="57">
        <f t="shared" si="5"/>
        <v>38.5</v>
      </c>
      <c r="AI836" s="64">
        <v>22.9</v>
      </c>
      <c r="AR836" s="57" t="s">
        <v>1017</v>
      </c>
      <c r="AT836" s="66">
        <v>1947</v>
      </c>
      <c r="BF836" s="57" t="s">
        <v>441</v>
      </c>
      <c r="BM836" s="66"/>
    </row>
    <row r="837" spans="1:65" s="57" customFormat="1" ht="11.25">
      <c r="A837" s="55">
        <v>820</v>
      </c>
      <c r="B837" s="57" t="s">
        <v>129</v>
      </c>
      <c r="C837" s="57" t="s">
        <v>1037</v>
      </c>
      <c r="L837" s="57" t="s">
        <v>126</v>
      </c>
      <c r="M837" s="64"/>
      <c r="N837" s="64"/>
      <c r="O837" s="55">
        <v>35</v>
      </c>
      <c r="P837" s="64">
        <v>7718619.5</v>
      </c>
      <c r="Q837" s="64">
        <v>622741</v>
      </c>
      <c r="R837" s="55">
        <v>35</v>
      </c>
      <c r="S837" s="60">
        <f>SQRT((P838-P837)^2+(Q838-Q837)^2)</f>
        <v>272.0646430534837</v>
      </c>
      <c r="T837" s="61">
        <f>IF(ATAN2((P838-P837),(Q838-Q837))&lt;0,ATAN2((P838-P837),(Q838-Q837))+2*PI(),ATAN2((P838-P837),(Q838-Q837)))*200/PI()</f>
        <v>26.344634521267093</v>
      </c>
      <c r="U837" s="60"/>
      <c r="V837" s="60"/>
      <c r="W837" s="60"/>
      <c r="X837" s="57">
        <v>272</v>
      </c>
      <c r="Y837" s="65">
        <f>SUM($X$18:X837)</f>
        <v>97890.1</v>
      </c>
      <c r="Z837" s="78"/>
      <c r="AI837" s="64">
        <v>23.9</v>
      </c>
      <c r="AR837" s="57" t="s">
        <v>1017</v>
      </c>
      <c r="AT837" s="66">
        <v>1896</v>
      </c>
      <c r="AZ837" s="57" t="s">
        <v>1038</v>
      </c>
      <c r="BC837" s="57" t="s">
        <v>1039</v>
      </c>
      <c r="BD837" s="57" t="s">
        <v>1031</v>
      </c>
      <c r="BF837" s="57" t="s">
        <v>1040</v>
      </c>
      <c r="BM837" s="66"/>
    </row>
    <row r="838" spans="1:65" s="57" customFormat="1" ht="11.25">
      <c r="A838" s="55">
        <v>821</v>
      </c>
      <c r="B838" s="57" t="s">
        <v>151</v>
      </c>
      <c r="C838" s="57" t="s">
        <v>1041</v>
      </c>
      <c r="L838" s="57" t="s">
        <v>126</v>
      </c>
      <c r="M838" s="64"/>
      <c r="N838" s="64"/>
      <c r="O838" s="55">
        <v>35</v>
      </c>
      <c r="P838" s="64">
        <v>7718868.6</v>
      </c>
      <c r="Q838" s="64">
        <v>622850.4</v>
      </c>
      <c r="R838" s="55">
        <v>35</v>
      </c>
      <c r="S838" s="60">
        <f>SQRT((P839-P838)^2+(Q839-Q838)^2)</f>
        <v>128.4738883977746</v>
      </c>
      <c r="T838" s="61">
        <f>IF(ATAN2((P839-P838),(Q839-Q838))&lt;0,ATAN2((P839-P838),(Q839-Q838))+2*PI(),ATAN2((P839-P838),(Q839-Q838)))*200/PI()</f>
        <v>26.257701510970225</v>
      </c>
      <c r="U838" s="60"/>
      <c r="V838" s="60"/>
      <c r="W838" s="60"/>
      <c r="X838" s="57">
        <v>128.5</v>
      </c>
      <c r="Y838" s="65">
        <f>SUM($X$18:X838)</f>
        <v>98018.6</v>
      </c>
      <c r="Z838" s="78"/>
      <c r="AI838" s="64">
        <v>26.9</v>
      </c>
      <c r="AR838" s="57" t="s">
        <v>1017</v>
      </c>
      <c r="AT838" s="66">
        <v>1947</v>
      </c>
      <c r="AZ838" s="57" t="s">
        <v>1038</v>
      </c>
      <c r="BC838" s="57" t="s">
        <v>1039</v>
      </c>
      <c r="BD838" s="57" t="s">
        <v>1031</v>
      </c>
      <c r="BF838" s="57" t="s">
        <v>1042</v>
      </c>
      <c r="BM838" s="66"/>
    </row>
    <row r="839" spans="1:65" s="57" customFormat="1" ht="11.25">
      <c r="A839" s="55">
        <v>822</v>
      </c>
      <c r="B839" s="57" t="s">
        <v>151</v>
      </c>
      <c r="C839" s="57" t="s">
        <v>1043</v>
      </c>
      <c r="L839" s="57" t="s">
        <v>126</v>
      </c>
      <c r="M839" s="64"/>
      <c r="N839" s="64"/>
      <c r="O839" s="55">
        <v>35</v>
      </c>
      <c r="P839" s="64">
        <v>7718986.3</v>
      </c>
      <c r="Q839" s="64">
        <v>622901.9</v>
      </c>
      <c r="R839" s="55">
        <v>35</v>
      </c>
      <c r="U839" s="60"/>
      <c r="V839" s="60"/>
      <c r="W839" s="60"/>
      <c r="X839" s="57">
        <v>68.5</v>
      </c>
      <c r="Y839" s="65">
        <f>SUM($X$18:X839)</f>
        <v>98087.1</v>
      </c>
      <c r="Z839" s="78"/>
      <c r="AI839" s="64">
        <v>25.1</v>
      </c>
      <c r="AR839" s="57" t="s">
        <v>1017</v>
      </c>
      <c r="AT839" s="66">
        <v>1947</v>
      </c>
      <c r="AZ839" s="57" t="s">
        <v>1044</v>
      </c>
      <c r="BD839" s="57" t="s">
        <v>42</v>
      </c>
      <c r="BF839" s="57" t="s">
        <v>1045</v>
      </c>
      <c r="BM839" s="66"/>
    </row>
    <row r="840" spans="1:65" s="72" customFormat="1" ht="11.25">
      <c r="A840" s="55">
        <v>823</v>
      </c>
      <c r="B840" s="72" t="s">
        <v>154</v>
      </c>
      <c r="C840" s="72" t="s">
        <v>1046</v>
      </c>
      <c r="L840" s="57" t="s">
        <v>126</v>
      </c>
      <c r="N840" s="73"/>
      <c r="O840" s="55">
        <v>35</v>
      </c>
      <c r="P840" s="73">
        <v>7719050.1</v>
      </c>
      <c r="Q840" s="73">
        <v>622929.6</v>
      </c>
      <c r="R840" s="55">
        <v>35</v>
      </c>
      <c r="U840" s="73"/>
      <c r="V840" s="73"/>
      <c r="W840" s="73"/>
      <c r="X840" s="57">
        <v>685</v>
      </c>
      <c r="Y840" s="65">
        <f>SUM($X$18:X840)</f>
        <v>98772.1</v>
      </c>
      <c r="AI840" s="73">
        <v>17.9</v>
      </c>
      <c r="AR840" s="57" t="s">
        <v>1017</v>
      </c>
      <c r="AT840" s="74">
        <v>1947</v>
      </c>
      <c r="BF840" s="72" t="s">
        <v>1047</v>
      </c>
      <c r="BM840" s="74"/>
    </row>
    <row r="841" spans="1:65" s="72" customFormat="1" ht="11.25">
      <c r="A841" s="55">
        <v>824</v>
      </c>
      <c r="B841" s="72" t="s">
        <v>154</v>
      </c>
      <c r="C841" s="72" t="s">
        <v>1048</v>
      </c>
      <c r="L841" s="57" t="s">
        <v>126</v>
      </c>
      <c r="N841" s="73"/>
      <c r="O841" s="55">
        <v>35</v>
      </c>
      <c r="P841" s="73">
        <v>7719568.4</v>
      </c>
      <c r="Q841" s="73">
        <v>623440.4</v>
      </c>
      <c r="R841" s="55">
        <v>35</v>
      </c>
      <c r="S841" s="72">
        <v>108.4</v>
      </c>
      <c r="T841" s="72">
        <f>S841/10</f>
        <v>10.84</v>
      </c>
      <c r="X841" s="57"/>
      <c r="AI841" s="73">
        <v>21</v>
      </c>
      <c r="AP841" s="72" t="s">
        <v>1049</v>
      </c>
      <c r="AR841" s="57" t="s">
        <v>1017</v>
      </c>
      <c r="AT841" s="74">
        <v>1947</v>
      </c>
      <c r="AZ841" s="72" t="s">
        <v>1050</v>
      </c>
      <c r="BM841" s="74"/>
    </row>
    <row r="842" spans="1:65" s="80" customFormat="1" ht="11.25">
      <c r="A842" s="55">
        <v>825</v>
      </c>
      <c r="B842" s="80" t="s">
        <v>222</v>
      </c>
      <c r="C842" s="80" t="s">
        <v>1051</v>
      </c>
      <c r="N842" s="81"/>
      <c r="O842" s="55">
        <v>35</v>
      </c>
      <c r="P842" s="75">
        <f>P841+(S841-W842/2)*COS(T842*PI()/200)</f>
        <v>7719463.678736933</v>
      </c>
      <c r="Q842" s="75">
        <f>Q841+(S841-W842/2)*SIN(T842*PI()/200)</f>
        <v>623468.7200531132</v>
      </c>
      <c r="R842" s="76">
        <v>35</v>
      </c>
      <c r="S842" s="75">
        <f>SQRT((P843-P841)^2+(Q843-Q841)^2)</f>
        <v>258.56606505935565</v>
      </c>
      <c r="T842" s="77">
        <f>IF(ATAN2((P843-P841),(Q843-Q841))&lt;0,ATAN2((P843-P841),(Q843-Q841))+2*PI(),ATAN2((P843-P841),(Q843-Q841)))*200/PI()</f>
        <v>183.18591160901425</v>
      </c>
      <c r="U842" s="75"/>
      <c r="V842" s="75"/>
      <c r="W842" s="75">
        <f>(S841+S843)-S842</f>
        <v>-0.16606505935567384</v>
      </c>
      <c r="X842" s="57">
        <v>365</v>
      </c>
      <c r="Y842" s="65">
        <f>SUM($X$18:X842)</f>
        <v>99137.1</v>
      </c>
      <c r="Z842" s="57"/>
      <c r="AA842" s="64"/>
      <c r="AI842" s="81"/>
      <c r="AR842" s="80" t="s">
        <v>1017</v>
      </c>
      <c r="AT842" s="82">
        <v>1947</v>
      </c>
      <c r="BM842" s="66" t="s">
        <v>225</v>
      </c>
    </row>
    <row r="843" spans="1:65" s="83" customFormat="1" ht="11.25">
      <c r="A843" s="55">
        <v>826</v>
      </c>
      <c r="B843" s="83" t="s">
        <v>154</v>
      </c>
      <c r="C843" s="83" t="s">
        <v>1052</v>
      </c>
      <c r="L843" s="84" t="s">
        <v>126</v>
      </c>
      <c r="N843" s="85"/>
      <c r="O843" s="55">
        <v>35</v>
      </c>
      <c r="P843" s="85">
        <v>7719318.8</v>
      </c>
      <c r="Q843" s="85">
        <v>623507.9</v>
      </c>
      <c r="R843" s="55">
        <v>35</v>
      </c>
      <c r="S843" s="83">
        <v>150</v>
      </c>
      <c r="T843" s="72">
        <f>S843/10</f>
        <v>15</v>
      </c>
      <c r="X843" s="57"/>
      <c r="AI843" s="85">
        <v>19.5</v>
      </c>
      <c r="AR843" s="84" t="s">
        <v>1017</v>
      </c>
      <c r="AT843" s="86">
        <v>1947</v>
      </c>
      <c r="AZ843" s="83" t="s">
        <v>1050</v>
      </c>
      <c r="BM843" s="86"/>
    </row>
    <row r="844" spans="1:65" s="72" customFormat="1" ht="11.25">
      <c r="A844" s="55">
        <v>827</v>
      </c>
      <c r="B844" s="72" t="s">
        <v>154</v>
      </c>
      <c r="C844" s="72" t="s">
        <v>1048</v>
      </c>
      <c r="L844" s="57" t="s">
        <v>1053</v>
      </c>
      <c r="N844" s="73"/>
      <c r="O844" s="55">
        <v>36</v>
      </c>
      <c r="P844" s="73">
        <v>7718940.2</v>
      </c>
      <c r="Q844" s="73">
        <v>389342.7</v>
      </c>
      <c r="R844" s="55">
        <v>36</v>
      </c>
      <c r="S844" s="72">
        <v>108.4</v>
      </c>
      <c r="T844" s="72">
        <f>S844/10</f>
        <v>10.84</v>
      </c>
      <c r="X844" s="57"/>
      <c r="AI844" s="73">
        <v>21</v>
      </c>
      <c r="AR844" s="57" t="s">
        <v>1017</v>
      </c>
      <c r="AT844" s="74">
        <v>1947</v>
      </c>
      <c r="AZ844" s="72" t="s">
        <v>1050</v>
      </c>
      <c r="BM844" s="74"/>
    </row>
    <row r="845" spans="1:65" s="80" customFormat="1" ht="11.25">
      <c r="A845" s="55">
        <v>828</v>
      </c>
      <c r="B845" s="80" t="s">
        <v>222</v>
      </c>
      <c r="C845" s="80" t="s">
        <v>1051</v>
      </c>
      <c r="N845" s="81"/>
      <c r="O845" s="55">
        <v>36</v>
      </c>
      <c r="P845" s="75">
        <f>P844+(S844-W845/2)*COS(T845*PI()/200)</f>
        <v>7718833.307342169</v>
      </c>
      <c r="Q845" s="75">
        <f>Q844+(S844-W845/2)*SIN(T845*PI()/200)</f>
        <v>389360.82308798394</v>
      </c>
      <c r="R845" s="76">
        <v>35</v>
      </c>
      <c r="S845" s="75">
        <f>SQRT((P846-P844)^2+(Q846-Q844)^2)</f>
        <v>258.4362203714992</v>
      </c>
      <c r="T845" s="77">
        <f>IF(ATAN2((P846-P844),(Q846-Q844))&lt;0,ATAN2((P846-P844),(Q846-Q844))+2*PI(),ATAN2((P846-P844),(Q846-Q844)))*200/PI()</f>
        <v>189.3081203827074</v>
      </c>
      <c r="U845" s="75"/>
      <c r="V845" s="75"/>
      <c r="W845" s="75">
        <f>(S844+S846)-S845</f>
        <v>-0.03622037149921198</v>
      </c>
      <c r="X845" s="57"/>
      <c r="Y845" s="57"/>
      <c r="Z845" s="57"/>
      <c r="AA845" s="64"/>
      <c r="AI845" s="81"/>
      <c r="AR845" s="80" t="s">
        <v>1017</v>
      </c>
      <c r="AT845" s="82">
        <v>1947</v>
      </c>
      <c r="BM845" s="66" t="s">
        <v>225</v>
      </c>
    </row>
    <row r="846" spans="1:65" s="72" customFormat="1" ht="11.25">
      <c r="A846" s="55">
        <v>829</v>
      </c>
      <c r="B846" s="72" t="s">
        <v>154</v>
      </c>
      <c r="C846" s="72" t="s">
        <v>1052</v>
      </c>
      <c r="L846" s="57" t="s">
        <v>1053</v>
      </c>
      <c r="N846" s="73"/>
      <c r="O846" s="55">
        <v>36</v>
      </c>
      <c r="P846" s="73">
        <v>7718685.4</v>
      </c>
      <c r="Q846" s="73">
        <v>389385.9</v>
      </c>
      <c r="R846" s="55">
        <v>36</v>
      </c>
      <c r="S846" s="72">
        <v>150</v>
      </c>
      <c r="T846" s="72">
        <f>S846/10</f>
        <v>15</v>
      </c>
      <c r="X846" s="57"/>
      <c r="AI846" s="73">
        <v>19.5</v>
      </c>
      <c r="AR846" s="57" t="s">
        <v>1017</v>
      </c>
      <c r="AT846" s="74">
        <v>1947</v>
      </c>
      <c r="AZ846" s="72" t="s">
        <v>1050</v>
      </c>
      <c r="BM846" s="74"/>
    </row>
    <row r="847" spans="1:65" s="57" customFormat="1" ht="11.25">
      <c r="A847" s="55">
        <v>830</v>
      </c>
      <c r="B847" s="57" t="s">
        <v>154</v>
      </c>
      <c r="C847" s="57" t="s">
        <v>1054</v>
      </c>
      <c r="L847" s="57" t="s">
        <v>1053</v>
      </c>
      <c r="M847" s="64"/>
      <c r="N847" s="64"/>
      <c r="O847" s="55">
        <v>36</v>
      </c>
      <c r="P847" s="64">
        <v>7719001.4</v>
      </c>
      <c r="Q847" s="64">
        <v>389332.3</v>
      </c>
      <c r="R847" s="55">
        <v>36</v>
      </c>
      <c r="S847" s="57">
        <v>170.4</v>
      </c>
      <c r="T847" s="72">
        <f>S847/10</f>
        <v>17.04</v>
      </c>
      <c r="AI847" s="64">
        <v>21</v>
      </c>
      <c r="AR847" s="57" t="s">
        <v>1017</v>
      </c>
      <c r="AT847" s="66">
        <v>1963</v>
      </c>
      <c r="BC847" s="57" t="s">
        <v>1055</v>
      </c>
      <c r="BD847" s="57" t="s">
        <v>1023</v>
      </c>
      <c r="BF847" s="87"/>
      <c r="BM847" s="66"/>
    </row>
    <row r="848" spans="1:65" s="57" customFormat="1" ht="11.25">
      <c r="A848" s="55">
        <v>831</v>
      </c>
      <c r="B848" s="57" t="s">
        <v>222</v>
      </c>
      <c r="C848" s="57" t="s">
        <v>1051</v>
      </c>
      <c r="N848" s="64"/>
      <c r="O848" s="55">
        <v>36</v>
      </c>
      <c r="P848" s="75">
        <f>P847+(S847-W848/2)*COS(T848*PI()/200)</f>
        <v>7718833.415756172</v>
      </c>
      <c r="Q848" s="75">
        <f>Q847+(S847-W848/2)*SIN(T848*PI()/200)</f>
        <v>389360.78578377905</v>
      </c>
      <c r="R848" s="76">
        <v>35</v>
      </c>
      <c r="S848" s="75">
        <f>SQRT((P849-P847)^2+(Q849-Q847)^2)</f>
        <v>395.3647050516592</v>
      </c>
      <c r="T848" s="77">
        <f>IF(ATAN2((P849-P847),(Q849-Q847))&lt;0,ATAN2((P849-P847),(Q849-Q847))+2*PI(),ATAN2((P849-P847),(Q849-Q847)))*200/PI()</f>
        <v>189.30630105182635</v>
      </c>
      <c r="U848" s="75"/>
      <c r="V848" s="75"/>
      <c r="W848" s="75">
        <f>(S847+S849)-S848</f>
        <v>0.035294948340776955</v>
      </c>
      <c r="AA848" s="64"/>
      <c r="AI848" s="64"/>
      <c r="AR848" s="57" t="s">
        <v>1017</v>
      </c>
      <c r="AT848" s="66">
        <v>1963</v>
      </c>
      <c r="BM848" s="66" t="s">
        <v>225</v>
      </c>
    </row>
    <row r="849" spans="1:65" s="57" customFormat="1" ht="11.25">
      <c r="A849" s="55">
        <v>832</v>
      </c>
      <c r="B849" s="57" t="s">
        <v>154</v>
      </c>
      <c r="C849" s="57" t="s">
        <v>1056</v>
      </c>
      <c r="L849" s="57" t="s">
        <v>1053</v>
      </c>
      <c r="M849" s="64"/>
      <c r="N849" s="64"/>
      <c r="O849" s="55">
        <v>36</v>
      </c>
      <c r="P849" s="64">
        <v>7718611.6</v>
      </c>
      <c r="Q849" s="64">
        <v>389398.4</v>
      </c>
      <c r="R849" s="55">
        <v>36</v>
      </c>
      <c r="S849" s="57">
        <v>225</v>
      </c>
      <c r="T849" s="72">
        <f>S849/10</f>
        <v>22.5</v>
      </c>
      <c r="AI849" s="64">
        <v>19.5</v>
      </c>
      <c r="AR849" s="57" t="s">
        <v>1017</v>
      </c>
      <c r="AT849" s="66">
        <v>1963</v>
      </c>
      <c r="BM849" s="66"/>
    </row>
    <row r="850" spans="1:65" s="57" customFormat="1" ht="11.25">
      <c r="A850" s="55">
        <v>833</v>
      </c>
      <c r="B850" s="57" t="s">
        <v>154</v>
      </c>
      <c r="C850" s="57" t="s">
        <v>1057</v>
      </c>
      <c r="L850" s="57" t="s">
        <v>1053</v>
      </c>
      <c r="M850" s="64"/>
      <c r="N850" s="64"/>
      <c r="O850" s="55">
        <v>36</v>
      </c>
      <c r="P850" s="64">
        <v>7718874.4</v>
      </c>
      <c r="Q850" s="64">
        <v>389570.4</v>
      </c>
      <c r="R850" s="55">
        <v>36</v>
      </c>
      <c r="S850" s="57">
        <v>135.5</v>
      </c>
      <c r="T850" s="72">
        <f>S850/10</f>
        <v>13.55</v>
      </c>
      <c r="AI850" s="64">
        <v>24.4</v>
      </c>
      <c r="AR850" s="57" t="s">
        <v>1017</v>
      </c>
      <c r="AT850" s="66">
        <v>1947</v>
      </c>
      <c r="AZ850" s="57" t="s">
        <v>1058</v>
      </c>
      <c r="BC850" s="57" t="s">
        <v>1055</v>
      </c>
      <c r="BD850" s="57" t="s">
        <v>1031</v>
      </c>
      <c r="BM850" s="66"/>
    </row>
    <row r="851" spans="1:65" s="57" customFormat="1" ht="11.25">
      <c r="A851" s="55">
        <v>834</v>
      </c>
      <c r="B851" s="57" t="s">
        <v>222</v>
      </c>
      <c r="C851" s="57" t="s">
        <v>1059</v>
      </c>
      <c r="N851" s="64"/>
      <c r="O851" s="55">
        <v>36</v>
      </c>
      <c r="P851" s="75">
        <f>P850+(S850-W851/2)*COS(T851*PI()/200)</f>
        <v>7718812.505386576</v>
      </c>
      <c r="Q851" s="75">
        <f>Q850+(S850-W851/2)*SIN(T851*PI()/200)</f>
        <v>389690.9514964171</v>
      </c>
      <c r="R851" s="76">
        <v>35</v>
      </c>
      <c r="S851" s="75">
        <f>SQRT((P852-P850)^2+(Q852-Q850)^2)</f>
        <v>251.12476978591167</v>
      </c>
      <c r="T851" s="77">
        <f>IF(ATAN2((P852-P850),(Q852-Q850))&lt;0,ATAN2((P852-P850),(Q852-Q850))+2*PI(),ATAN2((P852-P850),(Q852-Q850)))*200/PI()</f>
        <v>130.1969681002737</v>
      </c>
      <c r="U851" s="75"/>
      <c r="V851" s="75"/>
      <c r="W851" s="75">
        <f>(S850+S852)-S851</f>
        <v>-0.02476978591167267</v>
      </c>
      <c r="X851" s="57">
        <v>910</v>
      </c>
      <c r="Y851" s="65">
        <f>SUM($X$18:X851)</f>
        <v>100047.1</v>
      </c>
      <c r="AA851" s="64"/>
      <c r="AI851" s="64"/>
      <c r="AR851" s="57" t="s">
        <v>1017</v>
      </c>
      <c r="AT851" s="66">
        <v>1947</v>
      </c>
      <c r="BM851" s="66" t="s">
        <v>225</v>
      </c>
    </row>
    <row r="852" spans="1:65" s="57" customFormat="1" ht="11.25">
      <c r="A852" s="55">
        <v>835</v>
      </c>
      <c r="B852" s="57" t="s">
        <v>154</v>
      </c>
      <c r="C852" s="57" t="s">
        <v>1060</v>
      </c>
      <c r="L852" s="57" t="s">
        <v>1053</v>
      </c>
      <c r="M852" s="64"/>
      <c r="N852" s="64"/>
      <c r="O852" s="55">
        <v>36</v>
      </c>
      <c r="P852" s="64">
        <v>7718759.7</v>
      </c>
      <c r="Q852" s="64">
        <v>389793.8</v>
      </c>
      <c r="R852" s="55">
        <v>36</v>
      </c>
      <c r="S852" s="57">
        <v>115.6</v>
      </c>
      <c r="T852" s="72">
        <f>S852/10</f>
        <v>11.559999999999999</v>
      </c>
      <c r="AI852" s="64">
        <v>23.8</v>
      </c>
      <c r="AR852" s="57" t="s">
        <v>1017</v>
      </c>
      <c r="AT852" s="66">
        <v>1947</v>
      </c>
      <c r="AZ852" s="57" t="s">
        <v>1061</v>
      </c>
      <c r="BD852" s="57" t="s">
        <v>42</v>
      </c>
      <c r="BM852" s="66"/>
    </row>
    <row r="853" spans="1:65" s="72" customFormat="1" ht="11.25">
      <c r="A853" s="55">
        <v>836</v>
      </c>
      <c r="B853" s="72" t="s">
        <v>154</v>
      </c>
      <c r="C853" s="72" t="s">
        <v>1062</v>
      </c>
      <c r="L853" s="57" t="s">
        <v>1053</v>
      </c>
      <c r="N853" s="73"/>
      <c r="O853" s="55">
        <v>36</v>
      </c>
      <c r="P853" s="73">
        <v>7719514.3</v>
      </c>
      <c r="Q853" s="73">
        <v>389720.7</v>
      </c>
      <c r="R853" s="55">
        <v>36</v>
      </c>
      <c r="S853" s="72">
        <v>340</v>
      </c>
      <c r="T853" s="72">
        <f>S853/10</f>
        <v>34</v>
      </c>
      <c r="X853" s="57"/>
      <c r="AI853" s="73">
        <v>22.2</v>
      </c>
      <c r="AR853" s="57" t="s">
        <v>1017</v>
      </c>
      <c r="AT853" s="74">
        <v>1947</v>
      </c>
      <c r="BF853" s="74" t="s">
        <v>1063</v>
      </c>
      <c r="BM853" s="74"/>
    </row>
    <row r="854" spans="1:65" s="72" customFormat="1" ht="11.25">
      <c r="A854" s="55">
        <v>837</v>
      </c>
      <c r="B854" s="72" t="s">
        <v>222</v>
      </c>
      <c r="C854" s="72" t="s">
        <v>1064</v>
      </c>
      <c r="N854" s="73"/>
      <c r="O854" s="55">
        <v>36</v>
      </c>
      <c r="P854" s="75">
        <f>P853+(S853-W854/2)*COS(T854*PI()/200)</f>
        <v>7719661.721678619</v>
      </c>
      <c r="Q854" s="75">
        <f>Q853+(S853-W854/2)*SIN(T854*PI()/200)</f>
        <v>390027.09505593695</v>
      </c>
      <c r="R854" s="76">
        <v>35</v>
      </c>
      <c r="S854" s="75">
        <f>SQRT((P855-P853)^2+(Q855-Q853)^2)</f>
        <v>679.9325922471319</v>
      </c>
      <c r="T854" s="77">
        <f>IF(ATAN2((P855-P853),(Q855-Q853))&lt;0,ATAN2((P855-P853),(Q855-Q853))+2*PI(),ATAN2((P855-P853),(Q855-Q853)))*200/PI()</f>
        <v>71.45056926277303</v>
      </c>
      <c r="U854" s="75"/>
      <c r="V854" s="75"/>
      <c r="W854" s="75">
        <f>(S853+S855)-S854</f>
        <v>-0.032592247131901786</v>
      </c>
      <c r="X854" s="57">
        <v>560</v>
      </c>
      <c r="Y854" s="65">
        <f>SUM($X$18:X854)</f>
        <v>100607.1</v>
      </c>
      <c r="Z854" s="57"/>
      <c r="AA854" s="64"/>
      <c r="AI854" s="73"/>
      <c r="AR854" s="72" t="s">
        <v>1017</v>
      </c>
      <c r="AT854" s="74">
        <v>1947</v>
      </c>
      <c r="BM854" s="74" t="s">
        <v>225</v>
      </c>
    </row>
    <row r="855" spans="1:65" s="72" customFormat="1" ht="11.25">
      <c r="A855" s="55">
        <v>838</v>
      </c>
      <c r="B855" s="72" t="s">
        <v>154</v>
      </c>
      <c r="C855" s="72" t="s">
        <v>1065</v>
      </c>
      <c r="L855" s="72" t="s">
        <v>1053</v>
      </c>
      <c r="M855" s="73"/>
      <c r="N855" s="73"/>
      <c r="O855" s="55">
        <v>36</v>
      </c>
      <c r="P855" s="73">
        <v>7719809.1</v>
      </c>
      <c r="Q855" s="73">
        <v>390333.4</v>
      </c>
      <c r="R855" s="55">
        <v>36</v>
      </c>
      <c r="S855" s="72">
        <v>339.9</v>
      </c>
      <c r="T855" s="72">
        <f>S855/10</f>
        <v>33.989999999999995</v>
      </c>
      <c r="X855" s="57"/>
      <c r="AI855" s="73">
        <v>35.9</v>
      </c>
      <c r="AR855" s="72" t="s">
        <v>1017</v>
      </c>
      <c r="AT855" s="74">
        <v>1947</v>
      </c>
      <c r="BF855" s="72" t="s">
        <v>441</v>
      </c>
      <c r="BM855" s="74"/>
    </row>
    <row r="856" spans="1:65" s="57" customFormat="1" ht="11.25">
      <c r="A856" s="55">
        <v>839</v>
      </c>
      <c r="B856" s="57" t="s">
        <v>154</v>
      </c>
      <c r="C856" s="57" t="s">
        <v>1066</v>
      </c>
      <c r="L856" s="57" t="s">
        <v>1053</v>
      </c>
      <c r="M856" s="64"/>
      <c r="N856" s="64"/>
      <c r="O856" s="55">
        <v>36</v>
      </c>
      <c r="P856" s="64">
        <v>7719512.1</v>
      </c>
      <c r="Q856" s="64">
        <v>389716.1</v>
      </c>
      <c r="R856" s="55">
        <v>36</v>
      </c>
      <c r="S856" s="57">
        <v>345.1</v>
      </c>
      <c r="T856" s="72">
        <f>S856/10</f>
        <v>34.510000000000005</v>
      </c>
      <c r="AI856" s="64"/>
      <c r="AR856" s="57" t="s">
        <v>1017</v>
      </c>
      <c r="AT856" s="66">
        <v>1985</v>
      </c>
      <c r="BC856" s="57" t="s">
        <v>1055</v>
      </c>
      <c r="BD856" s="57" t="s">
        <v>1023</v>
      </c>
      <c r="BF856" s="57" t="s">
        <v>553</v>
      </c>
      <c r="BM856" s="66"/>
    </row>
    <row r="857" spans="1:65" s="57" customFormat="1" ht="11.25">
      <c r="A857" s="55">
        <v>840</v>
      </c>
      <c r="B857" s="57" t="s">
        <v>222</v>
      </c>
      <c r="C857" s="57" t="s">
        <v>1064</v>
      </c>
      <c r="N857" s="64"/>
      <c r="O857" s="55">
        <v>36</v>
      </c>
      <c r="P857" s="75">
        <f>P856+(S856-W857/2)*COS(T857*PI()/200)</f>
        <v>7719661.727247272</v>
      </c>
      <c r="Q857" s="75">
        <f>Q856+(S856-W857/2)*SIN(T857*PI()/200)</f>
        <v>390027.0929284213</v>
      </c>
      <c r="R857" s="76">
        <v>35</v>
      </c>
      <c r="S857" s="75">
        <f>SQRT((P858-P856)^2+(Q858-Q856)^2)</f>
        <v>685.031597811413</v>
      </c>
      <c r="T857" s="77">
        <f>IF(ATAN2((P858-P856),(Q858-Q856))&lt;0,ATAN2((P858-P856),(Q858-Q856))+2*PI(),ATAN2((P858-P856),(Q858-Q856)))*200/PI()</f>
        <v>71.45168183460082</v>
      </c>
      <c r="U857" s="75"/>
      <c r="V857" s="75"/>
      <c r="W857" s="75">
        <f>(S856+S858)-S857</f>
        <v>-0.03159781141300755</v>
      </c>
      <c r="AA857" s="64"/>
      <c r="AI857" s="64"/>
      <c r="AR857" s="57" t="s">
        <v>1017</v>
      </c>
      <c r="AT857" s="66">
        <v>1985</v>
      </c>
      <c r="BM857" s="66" t="s">
        <v>225</v>
      </c>
    </row>
    <row r="858" spans="1:65" s="57" customFormat="1" ht="11.25">
      <c r="A858" s="55">
        <v>841</v>
      </c>
      <c r="B858" s="57" t="s">
        <v>154</v>
      </c>
      <c r="C858" s="57" t="s">
        <v>1065</v>
      </c>
      <c r="L858" s="57" t="s">
        <v>1053</v>
      </c>
      <c r="M858" s="64"/>
      <c r="N858" s="64"/>
      <c r="O858" s="55">
        <v>36</v>
      </c>
      <c r="P858" s="64">
        <v>7719809.1</v>
      </c>
      <c r="Q858" s="64">
        <v>390333.4</v>
      </c>
      <c r="R858" s="55">
        <v>36</v>
      </c>
      <c r="S858" s="57">
        <v>339.9</v>
      </c>
      <c r="T858" s="72">
        <f>S858/10</f>
        <v>33.989999999999995</v>
      </c>
      <c r="AI858" s="64">
        <v>35.9</v>
      </c>
      <c r="AR858" s="57" t="s">
        <v>1017</v>
      </c>
      <c r="AT858" s="66">
        <v>1947</v>
      </c>
      <c r="BF858" s="57" t="s">
        <v>441</v>
      </c>
      <c r="BM858" s="66"/>
    </row>
    <row r="859" spans="1:65" s="57" customFormat="1" ht="11.25">
      <c r="A859" s="55">
        <v>842</v>
      </c>
      <c r="B859" s="57" t="s">
        <v>154</v>
      </c>
      <c r="C859" s="57" t="s">
        <v>1067</v>
      </c>
      <c r="L859" s="57" t="s">
        <v>1053</v>
      </c>
      <c r="M859" s="64"/>
      <c r="N859" s="64"/>
      <c r="O859" s="55">
        <v>36</v>
      </c>
      <c r="P859" s="64">
        <v>7720308.8</v>
      </c>
      <c r="Q859" s="64">
        <v>390002.8</v>
      </c>
      <c r="R859" s="55">
        <v>36</v>
      </c>
      <c r="S859" s="57">
        <v>152</v>
      </c>
      <c r="T859" s="72">
        <f>S859/10</f>
        <v>15.2</v>
      </c>
      <c r="AI859" s="64">
        <v>23.8</v>
      </c>
      <c r="AR859" s="57" t="s">
        <v>1017</v>
      </c>
      <c r="AT859" s="66">
        <v>1947</v>
      </c>
      <c r="AZ859" s="57" t="s">
        <v>1068</v>
      </c>
      <c r="BC859" s="57" t="s">
        <v>1069</v>
      </c>
      <c r="BD859" s="57" t="s">
        <v>1031</v>
      </c>
      <c r="BF859" s="57" t="s">
        <v>441</v>
      </c>
      <c r="BM859" s="66"/>
    </row>
    <row r="860" spans="1:65" s="57" customFormat="1" ht="11.25">
      <c r="A860" s="55">
        <v>843</v>
      </c>
      <c r="B860" s="57" t="s">
        <v>222</v>
      </c>
      <c r="C860" s="57" t="s">
        <v>1070</v>
      </c>
      <c r="N860" s="64"/>
      <c r="O860" s="55">
        <v>36</v>
      </c>
      <c r="P860" s="75">
        <f>P859+(S859-W860/2)*COS(T860*PI()/200)</f>
        <v>7720190.097632397</v>
      </c>
      <c r="Q860" s="75">
        <f>Q859+(S859-W860/2)*SIN(T860*PI()/200)</f>
        <v>390097.7904626423</v>
      </c>
      <c r="R860" s="76">
        <v>35</v>
      </c>
      <c r="S860" s="75">
        <f>SQRT((P861-P859)^2+(Q861-Q859)^2)</f>
        <v>532.16209936447</v>
      </c>
      <c r="T860" s="77">
        <f>IF(ATAN2((P861-P859),(Q861-Q859))&lt;0,ATAN2((P861-P859),(Q861-Q859))+2*PI(),ATAN2((P861-P859),(Q861-Q859)))*200/PI()</f>
        <v>157.03531604618476</v>
      </c>
      <c r="U860" s="75"/>
      <c r="V860" s="75"/>
      <c r="W860" s="75">
        <f>(S859+S861)-S860</f>
        <v>-0.06209936446998654</v>
      </c>
      <c r="X860" s="57">
        <v>850</v>
      </c>
      <c r="Y860" s="65">
        <f>SUM($X$18:X860)</f>
        <v>101457.1</v>
      </c>
      <c r="AA860" s="64"/>
      <c r="AI860" s="64"/>
      <c r="AR860" s="57" t="s">
        <v>1017</v>
      </c>
      <c r="AT860" s="66">
        <v>1947</v>
      </c>
      <c r="BM860" s="66" t="s">
        <v>225</v>
      </c>
    </row>
    <row r="861" spans="1:65" s="57" customFormat="1" ht="11.25">
      <c r="A861" s="55">
        <v>844</v>
      </c>
      <c r="B861" s="57" t="s">
        <v>154</v>
      </c>
      <c r="C861" s="57" t="s">
        <v>1071</v>
      </c>
      <c r="L861" s="57" t="s">
        <v>1053</v>
      </c>
      <c r="M861" s="64"/>
      <c r="N861" s="64"/>
      <c r="O861" s="55">
        <v>36</v>
      </c>
      <c r="P861" s="64">
        <v>7719893.3</v>
      </c>
      <c r="Q861" s="64">
        <v>390335.3</v>
      </c>
      <c r="R861" s="55">
        <v>36</v>
      </c>
      <c r="S861" s="57">
        <v>380.1</v>
      </c>
      <c r="T861" s="72">
        <f>S861/10</f>
        <v>38.010000000000005</v>
      </c>
      <c r="AI861" s="64">
        <v>30.1</v>
      </c>
      <c r="AR861" s="57" t="s">
        <v>1017</v>
      </c>
      <c r="AT861" s="66">
        <v>1947</v>
      </c>
      <c r="BF861" s="57" t="s">
        <v>441</v>
      </c>
      <c r="BM861" s="66"/>
    </row>
    <row r="862" spans="1:65" s="72" customFormat="1" ht="11.25">
      <c r="A862" s="55">
        <v>845</v>
      </c>
      <c r="B862" s="72" t="s">
        <v>154</v>
      </c>
      <c r="C862" s="72" t="s">
        <v>1072</v>
      </c>
      <c r="L862" s="72" t="s">
        <v>1053</v>
      </c>
      <c r="M862" s="73"/>
      <c r="N862" s="73"/>
      <c r="O862" s="55">
        <v>36</v>
      </c>
      <c r="P862" s="73">
        <v>7720860.7</v>
      </c>
      <c r="Q862" s="73">
        <v>390012.6</v>
      </c>
      <c r="R862" s="55">
        <v>36</v>
      </c>
      <c r="S862" s="72">
        <v>320</v>
      </c>
      <c r="T862" s="72">
        <f>S862/10</f>
        <v>32</v>
      </c>
      <c r="X862" s="57"/>
      <c r="AI862" s="73">
        <v>19.4</v>
      </c>
      <c r="AR862" s="72" t="s">
        <v>1017</v>
      </c>
      <c r="AT862" s="74">
        <v>1947</v>
      </c>
      <c r="AZ862" s="72" t="s">
        <v>1073</v>
      </c>
      <c r="BC862" s="72" t="s">
        <v>1074</v>
      </c>
      <c r="BD862" s="72" t="s">
        <v>1031</v>
      </c>
      <c r="BM862" s="74"/>
    </row>
    <row r="863" spans="1:65" s="72" customFormat="1" ht="11.25">
      <c r="A863" s="55">
        <v>846</v>
      </c>
      <c r="B863" s="72" t="s">
        <v>222</v>
      </c>
      <c r="C863" s="72" t="s">
        <v>1075</v>
      </c>
      <c r="N863" s="73"/>
      <c r="O863" s="55">
        <v>36</v>
      </c>
      <c r="P863" s="75">
        <f>P862+(S862-W863/2)*COS(T863*PI()/200)</f>
        <v>7720993.146337138</v>
      </c>
      <c r="Q863" s="75">
        <f>Q862+(S862-W863/2)*SIN(T863*PI()/200)</f>
        <v>390303.9324290523</v>
      </c>
      <c r="R863" s="76">
        <v>35</v>
      </c>
      <c r="S863" s="75">
        <f>SQRT((P864-P862)^2+(Q864-Q862)^2)</f>
        <v>646.3519242641948</v>
      </c>
      <c r="T863" s="77">
        <f>IF(ATAN2((P864-P862),(Q864-Q862))&lt;0,ATAN2((P864-P862),(Q864-Q862))+2*PI(),ATAN2((P864-P862),(Q864-Q862)))*200/PI()</f>
        <v>72.8359745210444</v>
      </c>
      <c r="U863" s="75"/>
      <c r="V863" s="75"/>
      <c r="W863" s="75">
        <f>(S862+S864)-S863</f>
        <v>-0.05192426419489493</v>
      </c>
      <c r="X863" s="57">
        <v>390</v>
      </c>
      <c r="Y863" s="65">
        <f>SUM($X$18:X863)</f>
        <v>101847.1</v>
      </c>
      <c r="Z863" s="57"/>
      <c r="AA863" s="64"/>
      <c r="AI863" s="73"/>
      <c r="AR863" s="72" t="s">
        <v>1017</v>
      </c>
      <c r="AT863" s="74">
        <v>1947</v>
      </c>
      <c r="BM863" s="74" t="s">
        <v>225</v>
      </c>
    </row>
    <row r="864" spans="1:65" s="88" customFormat="1" ht="11.25">
      <c r="A864" s="55">
        <v>847</v>
      </c>
      <c r="B864" s="88" t="s">
        <v>154</v>
      </c>
      <c r="C864" s="88" t="s">
        <v>1076</v>
      </c>
      <c r="L864" s="72" t="s">
        <v>1053</v>
      </c>
      <c r="N864" s="89"/>
      <c r="O864" s="55">
        <v>36</v>
      </c>
      <c r="P864" s="89">
        <v>7721128.2</v>
      </c>
      <c r="Q864" s="89">
        <v>390601</v>
      </c>
      <c r="R864" s="55">
        <v>36</v>
      </c>
      <c r="S864" s="88">
        <v>326.3</v>
      </c>
      <c r="T864" s="72">
        <f>S864/10</f>
        <v>32.63</v>
      </c>
      <c r="X864" s="57"/>
      <c r="AI864" s="89">
        <v>23.1</v>
      </c>
      <c r="AR864" s="72" t="s">
        <v>1017</v>
      </c>
      <c r="AT864" s="90">
        <v>1947</v>
      </c>
      <c r="BF864" s="88" t="s">
        <v>1077</v>
      </c>
      <c r="BM864" s="90"/>
    </row>
    <row r="865" spans="1:65" s="57" customFormat="1" ht="11.25">
      <c r="A865" s="55">
        <v>848</v>
      </c>
      <c r="B865" s="57" t="s">
        <v>154</v>
      </c>
      <c r="C865" s="57" t="s">
        <v>1078</v>
      </c>
      <c r="L865" s="57" t="s">
        <v>1053</v>
      </c>
      <c r="M865" s="64"/>
      <c r="N865" s="64"/>
      <c r="O865" s="55">
        <v>36</v>
      </c>
      <c r="P865" s="64">
        <v>7720837.5</v>
      </c>
      <c r="Q865" s="64">
        <v>389961.6</v>
      </c>
      <c r="R865" s="55">
        <v>36</v>
      </c>
      <c r="S865" s="57">
        <v>376</v>
      </c>
      <c r="T865" s="72">
        <f>S865/10</f>
        <v>37.6</v>
      </c>
      <c r="AI865" s="64">
        <v>19.4</v>
      </c>
      <c r="AR865" s="57" t="s">
        <v>1017</v>
      </c>
      <c r="AT865" s="66">
        <v>1963</v>
      </c>
      <c r="AZ865" s="57" t="s">
        <v>1073</v>
      </c>
      <c r="BC865" s="57" t="s">
        <v>1074</v>
      </c>
      <c r="BD865" s="57" t="s">
        <v>1031</v>
      </c>
      <c r="BM865" s="66"/>
    </row>
    <row r="866" spans="1:65" s="57" customFormat="1" ht="11.25">
      <c r="A866" s="55">
        <v>849</v>
      </c>
      <c r="B866" s="57" t="s">
        <v>222</v>
      </c>
      <c r="C866" s="57" t="s">
        <v>1075</v>
      </c>
      <c r="N866" s="64"/>
      <c r="O866" s="55">
        <v>36</v>
      </c>
      <c r="P866" s="75">
        <f>P865+(S865-W866/2)*COS(T866*PI()/200)</f>
        <v>7720993.114175144</v>
      </c>
      <c r="Q866" s="75">
        <f>Q865+(S865-W866/2)*SIN(T866*PI()/200)</f>
        <v>390303.8762421281</v>
      </c>
      <c r="R866" s="76">
        <v>35</v>
      </c>
      <c r="S866" s="75">
        <f>SQRT((P867-P865)^2+(Q867-Q865)^2)</f>
        <v>702.3808439871763</v>
      </c>
      <c r="T866" s="77">
        <f>IF(ATAN2((P867-P865),(Q867-Q865))&lt;0,ATAN2((P867-P865),(Q867-Q865))+2*PI(),ATAN2((P867-P865),(Q867-Q865)))*200/PI()</f>
        <v>72.83479940043597</v>
      </c>
      <c r="U866" s="75"/>
      <c r="V866" s="75"/>
      <c r="W866" s="75">
        <f>(S865+S867)-S866</f>
        <v>0.019156012823714264</v>
      </c>
      <c r="AA866" s="64"/>
      <c r="AI866" s="64"/>
      <c r="AR866" s="57" t="s">
        <v>1017</v>
      </c>
      <c r="AT866" s="66">
        <v>1963</v>
      </c>
      <c r="BM866" s="66" t="s">
        <v>225</v>
      </c>
    </row>
    <row r="867" spans="1:65" s="88" customFormat="1" ht="11.25">
      <c r="A867" s="55">
        <v>850</v>
      </c>
      <c r="B867" s="88" t="s">
        <v>154</v>
      </c>
      <c r="C867" s="88" t="s">
        <v>1076</v>
      </c>
      <c r="L867" s="57" t="s">
        <v>1053</v>
      </c>
      <c r="N867" s="89"/>
      <c r="O867" s="55">
        <v>36</v>
      </c>
      <c r="P867" s="89">
        <v>7721128.2</v>
      </c>
      <c r="Q867" s="89">
        <v>390601</v>
      </c>
      <c r="R867" s="55">
        <v>36</v>
      </c>
      <c r="S867" s="88">
        <v>326.4</v>
      </c>
      <c r="T867" s="72">
        <f>S867/10</f>
        <v>32.64</v>
      </c>
      <c r="X867" s="57"/>
      <c r="AI867" s="89">
        <v>23.1</v>
      </c>
      <c r="AR867" s="57" t="s">
        <v>1017</v>
      </c>
      <c r="AT867" s="90">
        <v>1947</v>
      </c>
      <c r="BF867" s="88" t="s">
        <v>1077</v>
      </c>
      <c r="BM867" s="90"/>
    </row>
    <row r="868" spans="1:65" s="72" customFormat="1" ht="11.25">
      <c r="A868" s="55">
        <v>851</v>
      </c>
      <c r="B868" s="72" t="s">
        <v>154</v>
      </c>
      <c r="C868" s="72" t="s">
        <v>1078</v>
      </c>
      <c r="L868" s="57" t="s">
        <v>1053</v>
      </c>
      <c r="N868" s="73"/>
      <c r="O868" s="55">
        <v>36</v>
      </c>
      <c r="P868" s="73">
        <v>7720837.5</v>
      </c>
      <c r="Q868" s="73">
        <v>389961.6</v>
      </c>
      <c r="R868" s="55">
        <v>36</v>
      </c>
      <c r="S868" s="72">
        <v>376</v>
      </c>
      <c r="T868" s="72">
        <f>S868/10</f>
        <v>37.6</v>
      </c>
      <c r="X868" s="57"/>
      <c r="AI868" s="73">
        <v>19.4</v>
      </c>
      <c r="AR868" s="57" t="s">
        <v>1017</v>
      </c>
      <c r="AT868" s="74">
        <v>1963</v>
      </c>
      <c r="BM868" s="74"/>
    </row>
    <row r="869" spans="1:65" s="72" customFormat="1" ht="11.25">
      <c r="A869" s="55">
        <v>852</v>
      </c>
      <c r="B869" s="72" t="s">
        <v>222</v>
      </c>
      <c r="C869" s="72" t="s">
        <v>1075</v>
      </c>
      <c r="N869" s="73"/>
      <c r="O869" s="55">
        <v>36</v>
      </c>
      <c r="P869" s="75">
        <f>P868+(S868-W869/2)*COS(T869*PI()/200)</f>
        <v>7720992.884003687</v>
      </c>
      <c r="Q869" s="75">
        <f>Q868+(S868-W869/2)*SIN(T869*PI()/200)</f>
        <v>390303.98422195576</v>
      </c>
      <c r="R869" s="76">
        <v>35</v>
      </c>
      <c r="S869" s="75">
        <f>SQRT((P870-P868)^2+(Q870-Q868)^2)</f>
        <v>733.2870851178632</v>
      </c>
      <c r="T869" s="77">
        <f>IF(ATAN2((P870-P868),(Q870-Q868))&lt;0,ATAN2((P870-P868),(Q870-Q868))+2*PI(),ATAN2((P870-P868),(Q870-Q868)))*200/PI()</f>
        <v>72.87784359731391</v>
      </c>
      <c r="U869" s="75"/>
      <c r="V869" s="75"/>
      <c r="W869" s="75">
        <f>(S868+S870)-S869</f>
        <v>0.01291488213678349</v>
      </c>
      <c r="X869" s="57"/>
      <c r="Y869" s="57"/>
      <c r="Z869" s="57"/>
      <c r="AA869" s="64"/>
      <c r="AI869" s="73"/>
      <c r="AP869" s="72" t="s">
        <v>1079</v>
      </c>
      <c r="AR869" s="57" t="s">
        <v>1017</v>
      </c>
      <c r="AT869" s="74">
        <v>1947</v>
      </c>
      <c r="BM869" s="66" t="s">
        <v>225</v>
      </c>
    </row>
    <row r="870" spans="1:65" s="57" customFormat="1" ht="11.25">
      <c r="A870" s="55">
        <v>853</v>
      </c>
      <c r="B870" s="57" t="s">
        <v>154</v>
      </c>
      <c r="C870" s="57" t="s">
        <v>1080</v>
      </c>
      <c r="L870" s="57" t="s">
        <v>1053</v>
      </c>
      <c r="M870" s="64"/>
      <c r="N870" s="64"/>
      <c r="O870" s="55">
        <v>36</v>
      </c>
      <c r="P870" s="64">
        <v>7721140.540000001</v>
      </c>
      <c r="Q870" s="64">
        <v>390629.34</v>
      </c>
      <c r="R870" s="55">
        <v>36</v>
      </c>
      <c r="S870" s="57">
        <v>357.3</v>
      </c>
      <c r="T870" s="72">
        <f>S870/10</f>
        <v>35.730000000000004</v>
      </c>
      <c r="AI870" s="64"/>
      <c r="AP870" s="57" t="s">
        <v>1081</v>
      </c>
      <c r="AR870" s="57" t="s">
        <v>1017</v>
      </c>
      <c r="AT870" s="66">
        <v>2001</v>
      </c>
      <c r="BF870" s="57" t="s">
        <v>1082</v>
      </c>
      <c r="BM870" s="66"/>
    </row>
    <row r="871" spans="1:65" s="57" customFormat="1" ht="11.25">
      <c r="A871" s="55">
        <v>854</v>
      </c>
      <c r="B871" s="57" t="s">
        <v>154</v>
      </c>
      <c r="C871" s="57" t="s">
        <v>1083</v>
      </c>
      <c r="L871" s="57" t="s">
        <v>1053</v>
      </c>
      <c r="M871" s="64"/>
      <c r="N871" s="64"/>
      <c r="O871" s="55">
        <v>36</v>
      </c>
      <c r="P871" s="64">
        <v>7721251.1</v>
      </c>
      <c r="Q871" s="64">
        <v>389827.2</v>
      </c>
      <c r="R871" s="55">
        <v>36</v>
      </c>
      <c r="S871" s="57">
        <v>390</v>
      </c>
      <c r="T871" s="72">
        <f>S871/10</f>
        <v>39</v>
      </c>
      <c r="AI871" s="64">
        <v>41.1</v>
      </c>
      <c r="AR871" s="57" t="s">
        <v>1017</v>
      </c>
      <c r="AT871" s="66">
        <v>1947</v>
      </c>
      <c r="AZ871" s="57" t="s">
        <v>1084</v>
      </c>
      <c r="BC871" s="57" t="s">
        <v>1085</v>
      </c>
      <c r="BD871" s="57" t="s">
        <v>1031</v>
      </c>
      <c r="BF871" s="57" t="s">
        <v>441</v>
      </c>
      <c r="BM871" s="66"/>
    </row>
    <row r="872" spans="1:65" s="57" customFormat="1" ht="11.25">
      <c r="A872" s="55">
        <v>855</v>
      </c>
      <c r="B872" s="57" t="s">
        <v>222</v>
      </c>
      <c r="C872" s="57" t="s">
        <v>1086</v>
      </c>
      <c r="N872" s="64"/>
      <c r="O872" s="55">
        <v>36</v>
      </c>
      <c r="P872" s="75">
        <f>P871+(S871-W872/2)*COS(T872*PI()/200)</f>
        <v>7721376.352150384</v>
      </c>
      <c r="Q872" s="75">
        <f>Q871+(S871-W872/2)*SIN(T872*PI()/200)</f>
        <v>390196.47055881517</v>
      </c>
      <c r="R872" s="76">
        <v>35</v>
      </c>
      <c r="S872" s="75">
        <f>SQRT((P873-P871)^2+(Q873-Q871)^2)</f>
        <v>733.4688268769376</v>
      </c>
      <c r="T872" s="77">
        <f>IF(ATAN2((P873-P871),(Q873-Q871))&lt;0,ATAN2((P873-P871),(Q873-Q871))+2*PI(),ATAN2((P873-P871),(Q873-Q871)))*200/PI()</f>
        <v>79.18186582566068</v>
      </c>
      <c r="U872" s="75"/>
      <c r="V872" s="75"/>
      <c r="W872" s="75">
        <f>(S871+S873)-S872</f>
        <v>0.1311731230624673</v>
      </c>
      <c r="X872" s="57">
        <v>590</v>
      </c>
      <c r="Y872" s="65">
        <f>SUM($X$18:X872)</f>
        <v>102437.1</v>
      </c>
      <c r="AA872" s="64"/>
      <c r="AI872" s="64"/>
      <c r="AR872" s="57" t="s">
        <v>1017</v>
      </c>
      <c r="AT872" s="66">
        <v>1947</v>
      </c>
      <c r="BM872" s="66" t="s">
        <v>225</v>
      </c>
    </row>
    <row r="873" spans="1:65" s="57" customFormat="1" ht="11.25">
      <c r="A873" s="55">
        <v>856</v>
      </c>
      <c r="B873" s="57" t="s">
        <v>154</v>
      </c>
      <c r="C873" s="57" t="s">
        <v>1087</v>
      </c>
      <c r="L873" s="57" t="s">
        <v>1053</v>
      </c>
      <c r="M873" s="64"/>
      <c r="N873" s="64"/>
      <c r="O873" s="55">
        <v>36</v>
      </c>
      <c r="P873" s="64">
        <v>7721486.7</v>
      </c>
      <c r="Q873" s="64">
        <v>390521.8</v>
      </c>
      <c r="R873" s="55">
        <v>36</v>
      </c>
      <c r="S873" s="57">
        <v>343.6</v>
      </c>
      <c r="T873" s="72">
        <f>S873/10</f>
        <v>34.36</v>
      </c>
      <c r="AI873" s="64">
        <v>32.6</v>
      </c>
      <c r="AR873" s="57" t="s">
        <v>1017</v>
      </c>
      <c r="AT873" s="66">
        <v>1947</v>
      </c>
      <c r="BF873" s="57" t="s">
        <v>441</v>
      </c>
      <c r="BM873" s="66"/>
    </row>
    <row r="874" spans="1:65" s="57" customFormat="1" ht="11.25">
      <c r="A874" s="55">
        <v>857</v>
      </c>
      <c r="B874" s="57" t="s">
        <v>154</v>
      </c>
      <c r="C874" s="57" t="s">
        <v>1088</v>
      </c>
      <c r="L874" s="57" t="s">
        <v>1053</v>
      </c>
      <c r="M874" s="64"/>
      <c r="N874" s="64"/>
      <c r="O874" s="55">
        <v>36</v>
      </c>
      <c r="P874" s="64">
        <v>7722200.6</v>
      </c>
      <c r="Q874" s="64">
        <v>390227.7</v>
      </c>
      <c r="R874" s="55">
        <v>36</v>
      </c>
      <c r="S874" s="57">
        <v>320</v>
      </c>
      <c r="T874" s="72">
        <f>S874/10</f>
        <v>32</v>
      </c>
      <c r="AI874" s="64">
        <v>22.1</v>
      </c>
      <c r="AR874" s="57" t="s">
        <v>1017</v>
      </c>
      <c r="AT874" s="66">
        <v>1947</v>
      </c>
      <c r="BC874" s="57" t="s">
        <v>1055</v>
      </c>
      <c r="BD874" s="57" t="s">
        <v>1023</v>
      </c>
      <c r="BF874" s="57" t="s">
        <v>441</v>
      </c>
      <c r="BM874" s="66"/>
    </row>
    <row r="875" spans="1:65" s="57" customFormat="1" ht="11.25">
      <c r="A875" s="55">
        <v>858</v>
      </c>
      <c r="B875" s="57" t="s">
        <v>222</v>
      </c>
      <c r="C875" s="57" t="s">
        <v>1089</v>
      </c>
      <c r="N875" s="64"/>
      <c r="O875" s="55">
        <v>36</v>
      </c>
      <c r="P875" s="75">
        <f>P874+(S874-W875/2)*COS(T875*PI()/200)</f>
        <v>7721909.253168569</v>
      </c>
      <c r="Q875" s="75">
        <f>Q874+(S874-W875/2)*SIN(T875*PI()/200)</f>
        <v>390359.9904310437</v>
      </c>
      <c r="R875" s="76">
        <v>35</v>
      </c>
      <c r="S875" s="75">
        <f>SQRT((P876-P874)^2+(Q876-Q874)^2)</f>
        <v>644.3491677647354</v>
      </c>
      <c r="T875" s="77">
        <f>IF(ATAN2((P876-P874),(Q876-Q874))&lt;0,ATAN2((P876-P874),(Q876-Q874))+2*PI(),ATAN2((P876-P874),(Q876-Q874)))*200/PI()</f>
        <v>172.86539826905224</v>
      </c>
      <c r="U875" s="75"/>
      <c r="V875" s="75"/>
      <c r="W875" s="75">
        <f>(S874+S876)-S875</f>
        <v>0.05083223526457914</v>
      </c>
      <c r="X875" s="57">
        <v>500</v>
      </c>
      <c r="Y875" s="65">
        <f>SUM($X$18:X875)</f>
        <v>102937.1</v>
      </c>
      <c r="AA875" s="64"/>
      <c r="AI875" s="64"/>
      <c r="AR875" s="57" t="s">
        <v>1017</v>
      </c>
      <c r="AT875" s="66">
        <v>1947</v>
      </c>
      <c r="BM875" s="66" t="s">
        <v>225</v>
      </c>
    </row>
    <row r="876" spans="1:65" s="57" customFormat="1" ht="11.25">
      <c r="A876" s="55">
        <v>859</v>
      </c>
      <c r="B876" s="57" t="s">
        <v>154</v>
      </c>
      <c r="C876" s="57" t="s">
        <v>1090</v>
      </c>
      <c r="L876" s="57" t="s">
        <v>1053</v>
      </c>
      <c r="M876" s="64"/>
      <c r="N876" s="64"/>
      <c r="O876" s="55">
        <v>36</v>
      </c>
      <c r="P876" s="64">
        <v>7721613.9</v>
      </c>
      <c r="Q876" s="64">
        <v>390494.1</v>
      </c>
      <c r="R876" s="55">
        <v>36</v>
      </c>
      <c r="S876" s="57">
        <v>324.4</v>
      </c>
      <c r="T876" s="72">
        <f>S876/10</f>
        <v>32.44</v>
      </c>
      <c r="AI876" s="64">
        <v>35.8</v>
      </c>
      <c r="AR876" s="57" t="s">
        <v>1017</v>
      </c>
      <c r="AT876" s="66">
        <v>1947</v>
      </c>
      <c r="BF876" s="57" t="s">
        <v>441</v>
      </c>
      <c r="BM876" s="66"/>
    </row>
    <row r="877" spans="1:65" s="72" customFormat="1" ht="11.25">
      <c r="A877" s="55">
        <v>860</v>
      </c>
      <c r="B877" s="72" t="s">
        <v>154</v>
      </c>
      <c r="C877" s="72" t="s">
        <v>1091</v>
      </c>
      <c r="L877" s="72" t="s">
        <v>1053</v>
      </c>
      <c r="M877" s="73"/>
      <c r="N877" s="73"/>
      <c r="O877" s="55">
        <v>36</v>
      </c>
      <c r="P877" s="73">
        <v>7722533.4</v>
      </c>
      <c r="Q877" s="73">
        <v>390278.3</v>
      </c>
      <c r="R877" s="55">
        <v>36</v>
      </c>
      <c r="S877" s="72">
        <v>277</v>
      </c>
      <c r="T877" s="72">
        <f>S877/10</f>
        <v>27.7</v>
      </c>
      <c r="X877" s="57"/>
      <c r="AI877" s="73">
        <v>22.7</v>
      </c>
      <c r="AR877" s="72" t="s">
        <v>1017</v>
      </c>
      <c r="AT877" s="74">
        <v>1947</v>
      </c>
      <c r="AZ877" s="72" t="s">
        <v>1092</v>
      </c>
      <c r="BC877" s="72" t="s">
        <v>1093</v>
      </c>
      <c r="BD877" s="72" t="s">
        <v>1031</v>
      </c>
      <c r="BM877" s="74"/>
    </row>
    <row r="878" spans="1:65" s="72" customFormat="1" ht="11.25">
      <c r="A878" s="55">
        <v>861</v>
      </c>
      <c r="B878" s="72" t="s">
        <v>222</v>
      </c>
      <c r="C878" s="72" t="s">
        <v>1094</v>
      </c>
      <c r="N878" s="73"/>
      <c r="O878" s="55">
        <v>36</v>
      </c>
      <c r="P878" s="75">
        <f>P877+(S877-W878/2)*COS(T878*PI()/200)</f>
        <v>7722378.181879842</v>
      </c>
      <c r="Q878" s="75">
        <f>Q877+(S877-W878/2)*SIN(T878*PI()/200)</f>
        <v>390507.6984665218</v>
      </c>
      <c r="R878" s="76">
        <v>35</v>
      </c>
      <c r="S878" s="75">
        <f>SQRT((P879-P877)^2+(Q879-Q877)^2)</f>
        <v>553.3542265134837</v>
      </c>
      <c r="T878" s="77">
        <f>IF(ATAN2((P879-P877),(Q879-Q877))&lt;0,ATAN2((P879-P877),(Q879-Q877))+2*PI(),ATAN2((P879-P877),(Q879-Q877)))*200/PI()</f>
        <v>137.8705570665746</v>
      </c>
      <c r="U878" s="75"/>
      <c r="V878" s="75"/>
      <c r="W878" s="75">
        <f>(S877+S879)-S878</f>
        <v>0.04577348651628199</v>
      </c>
      <c r="X878" s="57">
        <v>470</v>
      </c>
      <c r="Y878" s="65">
        <f>SUM($X$18:X878)</f>
        <v>103407.1</v>
      </c>
      <c r="Z878" s="57"/>
      <c r="AA878" s="64"/>
      <c r="AI878" s="73"/>
      <c r="AR878" s="72" t="s">
        <v>1017</v>
      </c>
      <c r="AT878" s="74">
        <v>1947</v>
      </c>
      <c r="BM878" s="74" t="s">
        <v>225</v>
      </c>
    </row>
    <row r="879" spans="1:65" s="72" customFormat="1" ht="11.25">
      <c r="A879" s="55">
        <v>862</v>
      </c>
      <c r="B879" s="72" t="s">
        <v>154</v>
      </c>
      <c r="C879" s="72" t="s">
        <v>1095</v>
      </c>
      <c r="L879" s="72" t="s">
        <v>1053</v>
      </c>
      <c r="M879" s="73"/>
      <c r="N879" s="73"/>
      <c r="O879" s="55">
        <v>36</v>
      </c>
      <c r="P879" s="73">
        <v>7722223.3</v>
      </c>
      <c r="Q879" s="73">
        <v>390736.6</v>
      </c>
      <c r="R879" s="55">
        <v>36</v>
      </c>
      <c r="S879" s="72">
        <v>276.4</v>
      </c>
      <c r="T879" s="72">
        <f>S879/10</f>
        <v>27.639999999999997</v>
      </c>
      <c r="X879" s="57"/>
      <c r="AI879" s="73">
        <v>19.8</v>
      </c>
      <c r="AR879" s="72" t="s">
        <v>1017</v>
      </c>
      <c r="AT879" s="74">
        <v>1947</v>
      </c>
      <c r="BM879" s="74"/>
    </row>
    <row r="880" spans="1:65" s="57" customFormat="1" ht="11.25">
      <c r="A880" s="55">
        <v>863</v>
      </c>
      <c r="B880" s="57" t="s">
        <v>154</v>
      </c>
      <c r="C880" s="57" t="s">
        <v>1091</v>
      </c>
      <c r="L880" s="57" t="s">
        <v>1053</v>
      </c>
      <c r="M880" s="64"/>
      <c r="N880" s="64"/>
      <c r="O880" s="55">
        <v>36</v>
      </c>
      <c r="P880" s="64">
        <v>7722533.4</v>
      </c>
      <c r="Q880" s="64">
        <v>390278.3</v>
      </c>
      <c r="R880" s="55">
        <v>36</v>
      </c>
      <c r="S880" s="57">
        <v>277</v>
      </c>
      <c r="T880" s="72">
        <f>S880/10</f>
        <v>27.7</v>
      </c>
      <c r="AI880" s="64">
        <v>22.7</v>
      </c>
      <c r="AR880" s="57" t="s">
        <v>1017</v>
      </c>
      <c r="AT880" s="66">
        <v>1947</v>
      </c>
      <c r="AZ880" s="57" t="s">
        <v>1092</v>
      </c>
      <c r="BC880" s="57" t="s">
        <v>1093</v>
      </c>
      <c r="BD880" s="57" t="s">
        <v>1031</v>
      </c>
      <c r="BM880" s="66"/>
    </row>
    <row r="881" spans="1:65" s="57" customFormat="1" ht="11.25">
      <c r="A881" s="55">
        <v>864</v>
      </c>
      <c r="B881" s="57" t="s">
        <v>222</v>
      </c>
      <c r="C881" s="57" t="s">
        <v>1094</v>
      </c>
      <c r="N881" s="64"/>
      <c r="O881" s="55">
        <v>36</v>
      </c>
      <c r="P881" s="75">
        <f>P880+(S880-W881/2)*COS(T881*PI()/200)</f>
        <v>7722378.197445006</v>
      </c>
      <c r="Q881" s="75">
        <f>Q880+(S880-W881/2)*SIN(T881*PI()/200)</f>
        <v>390507.7041574766</v>
      </c>
      <c r="R881" s="76">
        <v>35</v>
      </c>
      <c r="S881" s="75">
        <f>SQRT((P882-P880)^2+(Q882-Q880)^2)</f>
        <v>562.1462087393568</v>
      </c>
      <c r="T881" s="77">
        <f>IF(ATAN2((P882-P880),(Q882-Q880))&lt;0,ATAN2((P882-P880),(Q882-Q880))+2*PI(),ATAN2((P882-P880),(Q882-Q880)))*200/PI()</f>
        <v>137.86686095256982</v>
      </c>
      <c r="U881" s="75"/>
      <c r="V881" s="75"/>
      <c r="W881" s="75">
        <f>(S880+S882)-S881</f>
        <v>0.05379126064326556</v>
      </c>
      <c r="AA881" s="64"/>
      <c r="AI881" s="64"/>
      <c r="AR881" s="57" t="s">
        <v>1017</v>
      </c>
      <c r="AT881" s="66">
        <v>1963</v>
      </c>
      <c r="BM881" s="66" t="s">
        <v>225</v>
      </c>
    </row>
    <row r="882" spans="1:65" s="57" customFormat="1" ht="11.25">
      <c r="A882" s="55">
        <v>865</v>
      </c>
      <c r="B882" s="57" t="s">
        <v>154</v>
      </c>
      <c r="C882" s="57" t="s">
        <v>1096</v>
      </c>
      <c r="L882" s="57" t="s">
        <v>1053</v>
      </c>
      <c r="M882" s="64"/>
      <c r="N882" s="64"/>
      <c r="O882" s="55">
        <v>36</v>
      </c>
      <c r="P882" s="64">
        <v>7722218.4</v>
      </c>
      <c r="Q882" s="64">
        <v>390743.9</v>
      </c>
      <c r="R882" s="55">
        <v>36</v>
      </c>
      <c r="S882" s="57">
        <v>285.2</v>
      </c>
      <c r="T882" s="72">
        <f>S882/10</f>
        <v>28.52</v>
      </c>
      <c r="AI882" s="64">
        <v>19.8</v>
      </c>
      <c r="AR882" s="57" t="s">
        <v>1017</v>
      </c>
      <c r="AT882" s="66">
        <v>1963</v>
      </c>
      <c r="BM882" s="66"/>
    </row>
    <row r="883" spans="1:65" s="72" customFormat="1" ht="11.25">
      <c r="A883" s="55">
        <v>866</v>
      </c>
      <c r="B883" s="72" t="s">
        <v>154</v>
      </c>
      <c r="C883" s="72" t="s">
        <v>1097</v>
      </c>
      <c r="L883" s="72" t="s">
        <v>1053</v>
      </c>
      <c r="M883" s="73"/>
      <c r="N883" s="73"/>
      <c r="O883" s="55">
        <v>36</v>
      </c>
      <c r="P883" s="73">
        <v>7722743</v>
      </c>
      <c r="Q883" s="73">
        <v>390287.9</v>
      </c>
      <c r="R883" s="55">
        <v>36</v>
      </c>
      <c r="S883" s="72">
        <v>254</v>
      </c>
      <c r="T883" s="72">
        <f>S883/10</f>
        <v>25.4</v>
      </c>
      <c r="X883" s="57"/>
      <c r="AI883" s="73">
        <v>26.6</v>
      </c>
      <c r="AR883" s="72" t="s">
        <v>1017</v>
      </c>
      <c r="AT883" s="74">
        <v>1947</v>
      </c>
      <c r="BC883" s="72" t="s">
        <v>1055</v>
      </c>
      <c r="BD883" s="72" t="s">
        <v>1023</v>
      </c>
      <c r="BM883" s="74"/>
    </row>
    <row r="884" spans="1:65" s="72" customFormat="1" ht="11.25">
      <c r="A884" s="55">
        <v>867</v>
      </c>
      <c r="B884" s="72" t="s">
        <v>222</v>
      </c>
      <c r="C884" s="72" t="s">
        <v>1098</v>
      </c>
      <c r="N884" s="73"/>
      <c r="O884" s="55">
        <v>36</v>
      </c>
      <c r="P884" s="75">
        <f>P883+(S883-W884/2)*COS(T884*PI()/200)</f>
        <v>7722858.681681349</v>
      </c>
      <c r="Q884" s="75">
        <f>Q883+(S883-W884/2)*SIN(T884*PI()/200)</f>
        <v>390514.01646138413</v>
      </c>
      <c r="R884" s="76">
        <v>35</v>
      </c>
      <c r="S884" s="75">
        <f>SQRT((P885-P883)^2+(Q885-Q883)^2)</f>
        <v>508.2799425513464</v>
      </c>
      <c r="T884" s="77">
        <f>IF(ATAN2((P885-P883),(Q885-Q883))&lt;0,ATAN2((P885-P883),(Q885-Q883))+2*PI(),ATAN2((P885-P883),(Q885-Q883)))*200/PI()</f>
        <v>69.89512711403928</v>
      </c>
      <c r="U884" s="75"/>
      <c r="V884" s="75"/>
      <c r="W884" s="75">
        <f>(S883+S885)-S884</f>
        <v>0.020057448653631127</v>
      </c>
      <c r="X884" s="57">
        <v>630</v>
      </c>
      <c r="Y884" s="65">
        <f>SUM($X$18:X884)</f>
        <v>104037.1</v>
      </c>
      <c r="Z884" s="57"/>
      <c r="AA884" s="64"/>
      <c r="AI884" s="73"/>
      <c r="AR884" s="72" t="s">
        <v>1017</v>
      </c>
      <c r="AT884" s="74">
        <v>1947</v>
      </c>
      <c r="BM884" s="74" t="s">
        <v>225</v>
      </c>
    </row>
    <row r="885" spans="1:65" s="72" customFormat="1" ht="11.25">
      <c r="A885" s="55">
        <v>868</v>
      </c>
      <c r="B885" s="72" t="s">
        <v>154</v>
      </c>
      <c r="C885" s="72" t="s">
        <v>1099</v>
      </c>
      <c r="L885" s="72" t="s">
        <v>1053</v>
      </c>
      <c r="M885" s="73"/>
      <c r="N885" s="73"/>
      <c r="O885" s="55">
        <v>36</v>
      </c>
      <c r="P885" s="73">
        <v>7722974.5</v>
      </c>
      <c r="Q885" s="73">
        <v>390740.4</v>
      </c>
      <c r="R885" s="55">
        <v>36</v>
      </c>
      <c r="S885" s="72">
        <v>254.3</v>
      </c>
      <c r="T885" s="72">
        <f>S885/10</f>
        <v>25.43</v>
      </c>
      <c r="X885" s="57"/>
      <c r="AI885" s="73">
        <v>21.6</v>
      </c>
      <c r="AR885" s="72" t="s">
        <v>1017</v>
      </c>
      <c r="AT885" s="74">
        <v>1947</v>
      </c>
      <c r="BM885" s="74"/>
    </row>
    <row r="886" spans="1:65" s="57" customFormat="1" ht="11.25">
      <c r="A886" s="55">
        <v>869</v>
      </c>
      <c r="B886" s="57" t="s">
        <v>154</v>
      </c>
      <c r="C886" s="57" t="s">
        <v>1097</v>
      </c>
      <c r="L886" s="57" t="s">
        <v>1053</v>
      </c>
      <c r="M886" s="64"/>
      <c r="N886" s="64"/>
      <c r="O886" s="55">
        <v>36</v>
      </c>
      <c r="P886" s="64">
        <v>7722743</v>
      </c>
      <c r="Q886" s="64">
        <v>390287.9</v>
      </c>
      <c r="R886" s="55">
        <v>36</v>
      </c>
      <c r="S886" s="57">
        <v>254</v>
      </c>
      <c r="T886" s="72">
        <f>S886/10</f>
        <v>25.4</v>
      </c>
      <c r="AI886" s="64">
        <v>26.6</v>
      </c>
      <c r="AR886" s="57" t="s">
        <v>1017</v>
      </c>
      <c r="AT886" s="66">
        <v>1947</v>
      </c>
      <c r="BC886" s="57" t="s">
        <v>1055</v>
      </c>
      <c r="BD886" s="57" t="s">
        <v>1023</v>
      </c>
      <c r="BM886" s="66"/>
    </row>
    <row r="887" spans="1:65" s="57" customFormat="1" ht="11.25">
      <c r="A887" s="55">
        <v>870</v>
      </c>
      <c r="B887" s="57" t="s">
        <v>222</v>
      </c>
      <c r="C887" s="57" t="s">
        <v>1098</v>
      </c>
      <c r="N887" s="64"/>
      <c r="O887" s="55">
        <v>36</v>
      </c>
      <c r="P887" s="75">
        <f>P886+(S886-W887/2)*COS(T887*PI()/200)</f>
        <v>7722858.682505281</v>
      </c>
      <c r="Q887" s="75">
        <f>Q886+(S886-W887/2)*SIN(T887*PI()/200)</f>
        <v>390514.00000500376</v>
      </c>
      <c r="R887" s="76">
        <v>35</v>
      </c>
      <c r="S887" s="75">
        <f>SQRT((P888-P886)^2+(Q888-Q886)^2)</f>
        <v>516.1513925195056</v>
      </c>
      <c r="T887" s="77">
        <f>IF(ATAN2((P888-P886),(Q888-Q886))&lt;0,ATAN2((P888-P886),(Q888-Q886))+2*PI(),ATAN2((P888-P886),(Q888-Q886)))*200/PI()</f>
        <v>69.89306449527365</v>
      </c>
      <c r="U887" s="75"/>
      <c r="V887" s="75"/>
      <c r="W887" s="75">
        <f>(S886+S888)-S887</f>
        <v>0.04860748049441099</v>
      </c>
      <c r="AA887" s="64"/>
      <c r="AI887" s="64"/>
      <c r="AR887" s="57" t="s">
        <v>1017</v>
      </c>
      <c r="AT887" s="66">
        <v>1963</v>
      </c>
      <c r="BM887" s="66" t="s">
        <v>225</v>
      </c>
    </row>
    <row r="888" spans="1:65" s="57" customFormat="1" ht="11.25">
      <c r="A888" s="55">
        <v>871</v>
      </c>
      <c r="B888" s="57" t="s">
        <v>154</v>
      </c>
      <c r="C888" s="57" t="s">
        <v>1100</v>
      </c>
      <c r="L888" s="57" t="s">
        <v>1053</v>
      </c>
      <c r="M888" s="64"/>
      <c r="N888" s="64"/>
      <c r="O888" s="55">
        <v>36</v>
      </c>
      <c r="P888" s="64">
        <v>7722978.1</v>
      </c>
      <c r="Q888" s="64">
        <v>390747.4</v>
      </c>
      <c r="R888" s="55">
        <v>36</v>
      </c>
      <c r="S888" s="57">
        <v>262.2</v>
      </c>
      <c r="T888" s="72">
        <f>S888/10</f>
        <v>26.22</v>
      </c>
      <c r="AI888" s="64">
        <v>21.6</v>
      </c>
      <c r="AR888" s="57" t="s">
        <v>1017</v>
      </c>
      <c r="AT888" s="66">
        <v>1963</v>
      </c>
      <c r="BM888" s="66"/>
    </row>
    <row r="889" spans="1:65" s="72" customFormat="1" ht="11.25">
      <c r="A889" s="55">
        <v>872</v>
      </c>
      <c r="B889" s="72" t="s">
        <v>154</v>
      </c>
      <c r="C889" s="72" t="s">
        <v>1101</v>
      </c>
      <c r="L889" s="72" t="s">
        <v>1053</v>
      </c>
      <c r="M889" s="73"/>
      <c r="N889" s="73"/>
      <c r="O889" s="55">
        <v>36</v>
      </c>
      <c r="P889" s="73">
        <v>7723400</v>
      </c>
      <c r="Q889" s="73">
        <v>390016.5</v>
      </c>
      <c r="R889" s="55">
        <v>36</v>
      </c>
      <c r="S889" s="72">
        <v>331</v>
      </c>
      <c r="T889" s="72">
        <f>S889/10</f>
        <v>33.1</v>
      </c>
      <c r="X889" s="57"/>
      <c r="AI889" s="73">
        <v>20.2</v>
      </c>
      <c r="AR889" s="72" t="s">
        <v>1017</v>
      </c>
      <c r="AT889" s="74">
        <v>1947</v>
      </c>
      <c r="AZ889" s="72" t="s">
        <v>1102</v>
      </c>
      <c r="BC889" s="72" t="s">
        <v>1055</v>
      </c>
      <c r="BD889" s="72" t="s">
        <v>1031</v>
      </c>
      <c r="BM889" s="74"/>
    </row>
    <row r="890" spans="1:65" s="72" customFormat="1" ht="11.25">
      <c r="A890" s="55">
        <v>873</v>
      </c>
      <c r="B890" s="72" t="s">
        <v>222</v>
      </c>
      <c r="C890" s="72" t="s">
        <v>1103</v>
      </c>
      <c r="N890" s="73"/>
      <c r="O890" s="55">
        <v>36</v>
      </c>
      <c r="P890" s="75">
        <f>P889+(S889-W890/2)*COS(T890*PI()/200)</f>
        <v>7723462.4839308355</v>
      </c>
      <c r="Q890" s="75">
        <f>Q889+(S889-W890/2)*SIN(T890*PI()/200)</f>
        <v>390341.5562924709</v>
      </c>
      <c r="R890" s="76">
        <v>35</v>
      </c>
      <c r="S890" s="75">
        <f>SQRT((P891-P889)^2+(Q891-Q889)^2)</f>
        <v>662.7146067500637</v>
      </c>
      <c r="T890" s="77">
        <f>IF(ATAN2((P891-P889),(Q891-Q889))&lt;0,ATAN2((P891-P889),(Q891-Q889))+2*PI(),ATAN2((P891-P889),(Q891-Q889)))*200/PI()</f>
        <v>87.9100494585146</v>
      </c>
      <c r="U890" s="75"/>
      <c r="V890" s="75"/>
      <c r="W890" s="75">
        <f>(S889+S891)-S890</f>
        <v>-0.014606750063649088</v>
      </c>
      <c r="X890" s="57">
        <v>735</v>
      </c>
      <c r="Y890" s="65">
        <f>SUM($X$18:X890)</f>
        <v>104772.1</v>
      </c>
      <c r="Z890" s="57"/>
      <c r="AA890" s="64"/>
      <c r="AI890" s="73"/>
      <c r="AR890" s="72" t="s">
        <v>1017</v>
      </c>
      <c r="AT890" s="74">
        <v>1947</v>
      </c>
      <c r="BM890" s="74" t="s">
        <v>225</v>
      </c>
    </row>
    <row r="891" spans="1:65" s="72" customFormat="1" ht="11.25">
      <c r="A891" s="55">
        <v>874</v>
      </c>
      <c r="B891" s="72" t="s">
        <v>154</v>
      </c>
      <c r="C891" s="72" t="s">
        <v>1104</v>
      </c>
      <c r="L891" s="72" t="s">
        <v>1053</v>
      </c>
      <c r="M891" s="73"/>
      <c r="N891" s="73"/>
      <c r="O891" s="55">
        <v>36</v>
      </c>
      <c r="P891" s="73">
        <v>7723525.1</v>
      </c>
      <c r="Q891" s="73">
        <v>390667.3</v>
      </c>
      <c r="R891" s="55">
        <v>36</v>
      </c>
      <c r="S891" s="72">
        <v>331.7</v>
      </c>
      <c r="T891" s="72">
        <f>S891/10</f>
        <v>33.17</v>
      </c>
      <c r="X891" s="57"/>
      <c r="AI891" s="73">
        <v>23.4</v>
      </c>
      <c r="AR891" s="72" t="s">
        <v>1017</v>
      </c>
      <c r="AT891" s="74">
        <v>1947</v>
      </c>
      <c r="BM891" s="74"/>
    </row>
    <row r="892" spans="1:65" s="57" customFormat="1" ht="11.25">
      <c r="A892" s="55">
        <v>875</v>
      </c>
      <c r="B892" s="57" t="s">
        <v>154</v>
      </c>
      <c r="C892" s="57" t="s">
        <v>1105</v>
      </c>
      <c r="L892" s="57" t="s">
        <v>1053</v>
      </c>
      <c r="M892" s="64"/>
      <c r="N892" s="64"/>
      <c r="O892" s="55">
        <v>36</v>
      </c>
      <c r="P892" s="64">
        <v>7723398.4</v>
      </c>
      <c r="Q892" s="64">
        <v>390008.3</v>
      </c>
      <c r="R892" s="55">
        <v>36</v>
      </c>
      <c r="S892" s="57">
        <v>339.4</v>
      </c>
      <c r="T892" s="72">
        <f>S892/10</f>
        <v>33.94</v>
      </c>
      <c r="AI892" s="64">
        <v>20.2</v>
      </c>
      <c r="AR892" s="57" t="s">
        <v>1017</v>
      </c>
      <c r="AT892" s="66">
        <v>1963</v>
      </c>
      <c r="AZ892" s="57" t="s">
        <v>1102</v>
      </c>
      <c r="BC892" s="57" t="s">
        <v>1055</v>
      </c>
      <c r="BD892" s="57" t="s">
        <v>1031</v>
      </c>
      <c r="BM892" s="66"/>
    </row>
    <row r="893" spans="1:65" s="57" customFormat="1" ht="11.25">
      <c r="A893" s="55">
        <v>876</v>
      </c>
      <c r="B893" s="57" t="s">
        <v>222</v>
      </c>
      <c r="C893" s="57" t="s">
        <v>1103</v>
      </c>
      <c r="N893" s="64"/>
      <c r="O893" s="55">
        <v>36</v>
      </c>
      <c r="P893" s="75">
        <f>P892+(S892-W893/2)*COS(T893*PI()/200)</f>
        <v>7723462.476892234</v>
      </c>
      <c r="Q893" s="75">
        <f>Q892+(S892-W893/2)*SIN(T893*PI()/200)</f>
        <v>390341.58075755375</v>
      </c>
      <c r="R893" s="76">
        <v>35</v>
      </c>
      <c r="S893" s="75">
        <f>SQRT((P894-P892)^2+(Q894-Q892)^2)</f>
        <v>671.0692140158205</v>
      </c>
      <c r="T893" s="77">
        <f>IF(ATAN2((P894-P892),(Q894-Q892))&lt;0,ATAN2((P894-P892),(Q894-Q892))+2*PI(),ATAN2((P894-P892),(Q894-Q892)))*200/PI()</f>
        <v>87.90783638547538</v>
      </c>
      <c r="U893" s="75"/>
      <c r="V893" s="75"/>
      <c r="W893" s="75">
        <f>(S892+S894)-S893</f>
        <v>0.03078598417937428</v>
      </c>
      <c r="AA893" s="64"/>
      <c r="AI893" s="64"/>
      <c r="AR893" s="57" t="s">
        <v>1017</v>
      </c>
      <c r="AT893" s="66">
        <v>1963</v>
      </c>
      <c r="BM893" s="66" t="s">
        <v>225</v>
      </c>
    </row>
    <row r="894" spans="1:65" s="57" customFormat="1" ht="11.25">
      <c r="A894" s="55">
        <v>877</v>
      </c>
      <c r="B894" s="57" t="s">
        <v>154</v>
      </c>
      <c r="C894" s="57" t="s">
        <v>1104</v>
      </c>
      <c r="L894" s="57" t="s">
        <v>1053</v>
      </c>
      <c r="M894" s="64"/>
      <c r="N894" s="64"/>
      <c r="O894" s="55">
        <v>36</v>
      </c>
      <c r="P894" s="64">
        <v>7723525.1</v>
      </c>
      <c r="Q894" s="64">
        <v>390667.3</v>
      </c>
      <c r="R894" s="55">
        <v>36</v>
      </c>
      <c r="S894" s="57">
        <v>331.7</v>
      </c>
      <c r="T894" s="72">
        <f>S894/10</f>
        <v>33.17</v>
      </c>
      <c r="AI894" s="64">
        <v>23.4</v>
      </c>
      <c r="AR894" s="57" t="s">
        <v>1017</v>
      </c>
      <c r="AT894" s="66">
        <v>1947</v>
      </c>
      <c r="BM894" s="66"/>
    </row>
    <row r="895" spans="1:65" s="72" customFormat="1" ht="11.25">
      <c r="A895" s="55">
        <v>878</v>
      </c>
      <c r="B895" s="72" t="s">
        <v>154</v>
      </c>
      <c r="C895" s="72" t="s">
        <v>1106</v>
      </c>
      <c r="L895" s="57" t="s">
        <v>1053</v>
      </c>
      <c r="N895" s="73"/>
      <c r="O895" s="55">
        <v>36</v>
      </c>
      <c r="P895" s="73">
        <v>7724386.7</v>
      </c>
      <c r="Q895" s="73">
        <v>389786.4</v>
      </c>
      <c r="R895" s="55">
        <v>36</v>
      </c>
      <c r="S895" s="72">
        <v>515</v>
      </c>
      <c r="T895" s="72">
        <f>S895/10</f>
        <v>51.5</v>
      </c>
      <c r="X895" s="57"/>
      <c r="AI895" s="73">
        <v>22.1</v>
      </c>
      <c r="AR895" s="57" t="s">
        <v>1017</v>
      </c>
      <c r="AT895" s="74">
        <v>1947</v>
      </c>
      <c r="AZ895" s="57" t="s">
        <v>1107</v>
      </c>
      <c r="BF895" s="72" t="s">
        <v>1108</v>
      </c>
      <c r="BM895" s="74"/>
    </row>
    <row r="896" spans="1:65" s="72" customFormat="1" ht="11.25">
      <c r="A896" s="55">
        <v>879</v>
      </c>
      <c r="B896" s="72" t="s">
        <v>222</v>
      </c>
      <c r="C896" s="72" t="s">
        <v>1109</v>
      </c>
      <c r="N896" s="73"/>
      <c r="O896" s="55">
        <v>36</v>
      </c>
      <c r="P896" s="75">
        <f>P895+(S895-W896/2)*COS(T896*PI()/200)</f>
        <v>7724175.7774115335</v>
      </c>
      <c r="Q896" s="75">
        <f>Q895+(S895-W896/2)*SIN(T896*PI()/200)</f>
        <v>390256.2096393042</v>
      </c>
      <c r="R896" s="76">
        <v>35</v>
      </c>
      <c r="S896" s="75">
        <f>SQRT((P897-P895)^2+(Q897-Q895)^2)</f>
        <v>1021.0697772435318</v>
      </c>
      <c r="T896" s="77">
        <f>IF(ATAN2((P897-P895),(Q897-Q895))&lt;0,ATAN2((P897-P895),(Q897-Q895))+2*PI(),ATAN2((P897-P895),(Q897-Q895)))*200/PI()</f>
        <v>126.86428166542628</v>
      </c>
      <c r="U896" s="75"/>
      <c r="V896" s="75"/>
      <c r="W896" s="75">
        <f>(S895+S897)-S896</f>
        <v>0.030222756468219814</v>
      </c>
      <c r="X896" s="57">
        <v>480</v>
      </c>
      <c r="Y896" s="65">
        <f>SUM($X$18:X896)</f>
        <v>105252.1</v>
      </c>
      <c r="Z896" s="57"/>
      <c r="AA896" s="64"/>
      <c r="AI896" s="73"/>
      <c r="AR896" s="72" t="s">
        <v>1017</v>
      </c>
      <c r="AT896" s="74">
        <v>1947</v>
      </c>
      <c r="BM896" s="74" t="s">
        <v>225</v>
      </c>
    </row>
    <row r="897" spans="1:65" s="72" customFormat="1" ht="11.25">
      <c r="A897" s="55">
        <v>880</v>
      </c>
      <c r="B897" s="72" t="s">
        <v>154</v>
      </c>
      <c r="C897" s="72" t="s">
        <v>1110</v>
      </c>
      <c r="L897" s="72" t="s">
        <v>1053</v>
      </c>
      <c r="M897" s="73"/>
      <c r="N897" s="73"/>
      <c r="O897" s="55">
        <v>36</v>
      </c>
      <c r="P897" s="73">
        <v>7723968.5</v>
      </c>
      <c r="Q897" s="73">
        <v>390717.9</v>
      </c>
      <c r="R897" s="55">
        <v>36</v>
      </c>
      <c r="S897" s="72">
        <v>506.1</v>
      </c>
      <c r="T897" s="72">
        <f>S897/10</f>
        <v>50.61</v>
      </c>
      <c r="X897" s="57"/>
      <c r="AI897" s="73">
        <v>21.5</v>
      </c>
      <c r="AR897" s="72" t="s">
        <v>1017</v>
      </c>
      <c r="AT897" s="74">
        <v>1947</v>
      </c>
      <c r="BM897" s="74"/>
    </row>
    <row r="898" spans="1:65" s="57" customFormat="1" ht="11.25">
      <c r="A898" s="55">
        <v>881</v>
      </c>
      <c r="B898" s="57" t="s">
        <v>154</v>
      </c>
      <c r="C898" s="57" t="s">
        <v>1111</v>
      </c>
      <c r="L898" s="57" t="s">
        <v>1053</v>
      </c>
      <c r="M898" s="64"/>
      <c r="N898" s="64"/>
      <c r="O898" s="55">
        <v>36</v>
      </c>
      <c r="P898" s="64">
        <v>7724390.9</v>
      </c>
      <c r="Q898" s="64">
        <v>389777.8</v>
      </c>
      <c r="R898" s="55">
        <v>36</v>
      </c>
      <c r="S898" s="57">
        <v>524.5</v>
      </c>
      <c r="T898" s="72">
        <f>S898/10</f>
        <v>52.45</v>
      </c>
      <c r="AI898" s="64"/>
      <c r="AR898" s="57" t="s">
        <v>1017</v>
      </c>
      <c r="AT898" s="66">
        <v>1972</v>
      </c>
      <c r="AZ898" s="57" t="s">
        <v>1112</v>
      </c>
      <c r="BC898" s="57" t="s">
        <v>1055</v>
      </c>
      <c r="BD898" s="57" t="s">
        <v>1031</v>
      </c>
      <c r="BF898" s="57" t="s">
        <v>1113</v>
      </c>
      <c r="BM898" s="66"/>
    </row>
    <row r="899" spans="1:65" s="57" customFormat="1" ht="11.25">
      <c r="A899" s="55">
        <v>882</v>
      </c>
      <c r="B899" s="57" t="s">
        <v>222</v>
      </c>
      <c r="C899" s="57" t="s">
        <v>1109</v>
      </c>
      <c r="N899" s="64"/>
      <c r="O899" s="55">
        <v>36</v>
      </c>
      <c r="P899" s="75">
        <f>P898+(S898-W899/2)*COS(T899*PI()/200)</f>
        <v>7724175.930603693</v>
      </c>
      <c r="Q899" s="75">
        <f>Q898+(S898-W899/2)*SIN(T899*PI()/200)</f>
        <v>390256.2394157389</v>
      </c>
      <c r="R899" s="76">
        <v>35</v>
      </c>
      <c r="S899" s="75">
        <f>SQRT((P900-P898)^2+(Q900-Q898)^2)</f>
        <v>1118.2302490993002</v>
      </c>
      <c r="T899" s="77">
        <f>IF(ATAN2((P900-P898),(Q900-Q898))&lt;0,ATAN2((P900-P898),(Q900-Q898))+2*PI(),ATAN2((P900-P898),(Q900-Q898)))*200/PI()</f>
        <v>126.88337538952945</v>
      </c>
      <c r="U899" s="75"/>
      <c r="V899" s="75"/>
      <c r="W899" s="75">
        <f>(S898+S900)-S899</f>
        <v>-0.03024909930013564</v>
      </c>
      <c r="AA899" s="64"/>
      <c r="AI899" s="64"/>
      <c r="AR899" s="57" t="s">
        <v>1017</v>
      </c>
      <c r="AT899" s="66">
        <v>1963</v>
      </c>
      <c r="BM899" s="66" t="s">
        <v>225</v>
      </c>
    </row>
    <row r="900" spans="1:65" s="57" customFormat="1" ht="11.25">
      <c r="A900" s="55">
        <v>883</v>
      </c>
      <c r="B900" s="57" t="s">
        <v>154</v>
      </c>
      <c r="C900" s="57" t="s">
        <v>1114</v>
      </c>
      <c r="L900" s="57" t="s">
        <v>1053</v>
      </c>
      <c r="M900" s="64"/>
      <c r="N900" s="64"/>
      <c r="O900" s="55">
        <v>36</v>
      </c>
      <c r="P900" s="64">
        <v>7723932.6</v>
      </c>
      <c r="Q900" s="64">
        <v>390797.8</v>
      </c>
      <c r="R900" s="55">
        <v>36</v>
      </c>
      <c r="S900" s="57">
        <v>593.7</v>
      </c>
      <c r="T900" s="72">
        <f>S900/10</f>
        <v>59.370000000000005</v>
      </c>
      <c r="AI900" s="64">
        <v>21.5</v>
      </c>
      <c r="AR900" s="57" t="s">
        <v>1017</v>
      </c>
      <c r="AT900" s="66">
        <v>1963</v>
      </c>
      <c r="BM900" s="66"/>
    </row>
    <row r="901" spans="1:65" s="72" customFormat="1" ht="11.25">
      <c r="A901" s="55">
        <v>884</v>
      </c>
      <c r="B901" s="72" t="s">
        <v>154</v>
      </c>
      <c r="C901" s="72" t="s">
        <v>1115</v>
      </c>
      <c r="L901" s="57" t="s">
        <v>1053</v>
      </c>
      <c r="N901" s="73"/>
      <c r="O901" s="55">
        <v>36</v>
      </c>
      <c r="P901" s="73">
        <v>7724682</v>
      </c>
      <c r="Q901" s="73">
        <v>389775.3</v>
      </c>
      <c r="R901" s="55">
        <v>36</v>
      </c>
      <c r="S901" s="72">
        <v>518</v>
      </c>
      <c r="T901" s="72">
        <f>S901/10</f>
        <v>51.8</v>
      </c>
      <c r="X901" s="57"/>
      <c r="AI901" s="73">
        <v>23</v>
      </c>
      <c r="AR901" s="57" t="s">
        <v>1017</v>
      </c>
      <c r="AT901" s="74">
        <v>1947</v>
      </c>
      <c r="BM901" s="74"/>
    </row>
    <row r="902" spans="1:65" s="72" customFormat="1" ht="11.25">
      <c r="A902" s="55">
        <v>885</v>
      </c>
      <c r="B902" s="72" t="s">
        <v>222</v>
      </c>
      <c r="C902" s="72" t="s">
        <v>1116</v>
      </c>
      <c r="N902" s="73"/>
      <c r="O902" s="55">
        <v>36</v>
      </c>
      <c r="P902" s="75">
        <f>P901+(S901-W902/2)*COS(T902*PI()/200)</f>
        <v>7724647.48003432</v>
      </c>
      <c r="Q902" s="75">
        <f>Q901+(S901-W902/2)*SIN(T902*PI()/200)</f>
        <v>390292.09599783836</v>
      </c>
      <c r="R902" s="76">
        <v>35</v>
      </c>
      <c r="S902" s="75">
        <f>SQRT((P903-P901)^2+(Q903-Q901)^2)</f>
        <v>1032.2952290890307</v>
      </c>
      <c r="T902" s="77">
        <f>IF(ATAN2((P903-P901),(Q903-Q901))&lt;0,ATAN2((P903-P901),(Q903-Q901))+2*PI(),ATAN2((P903-P901),(Q903-Q901)))*200/PI()</f>
        <v>104.24606542434672</v>
      </c>
      <c r="U902" s="75"/>
      <c r="V902" s="75"/>
      <c r="W902" s="75">
        <f>(S901+S903)-S902</f>
        <v>0.1047709109693642</v>
      </c>
      <c r="X902" s="57">
        <v>1015</v>
      </c>
      <c r="Y902" s="65">
        <f>SUM($X$18:X902)</f>
        <v>106267.1</v>
      </c>
      <c r="Z902" s="57"/>
      <c r="AA902" s="64"/>
      <c r="AI902" s="73"/>
      <c r="AR902" s="72" t="s">
        <v>1017</v>
      </c>
      <c r="AT902" s="74">
        <v>1947</v>
      </c>
      <c r="BM902" s="74" t="s">
        <v>225</v>
      </c>
    </row>
    <row r="903" spans="1:65" s="72" customFormat="1" ht="11.25">
      <c r="A903" s="55">
        <v>886</v>
      </c>
      <c r="B903" s="72" t="s">
        <v>154</v>
      </c>
      <c r="C903" s="72" t="s">
        <v>1117</v>
      </c>
      <c r="L903" s="72" t="s">
        <v>1053</v>
      </c>
      <c r="M903" s="73"/>
      <c r="N903" s="73"/>
      <c r="O903" s="55">
        <v>36</v>
      </c>
      <c r="P903" s="73">
        <v>7724613.2</v>
      </c>
      <c r="Q903" s="73">
        <v>390805.3</v>
      </c>
      <c r="R903" s="55">
        <v>36</v>
      </c>
      <c r="S903" s="72">
        <v>514.4</v>
      </c>
      <c r="T903" s="72">
        <f>S903/10</f>
        <v>51.44</v>
      </c>
      <c r="X903" s="57"/>
      <c r="AI903" s="73">
        <v>21.5</v>
      </c>
      <c r="AR903" s="72" t="s">
        <v>1017</v>
      </c>
      <c r="AT903" s="74">
        <v>1947</v>
      </c>
      <c r="BM903" s="74"/>
    </row>
    <row r="904" spans="1:65" s="57" customFormat="1" ht="11.25">
      <c r="A904" s="55">
        <v>887</v>
      </c>
      <c r="B904" s="57" t="s">
        <v>154</v>
      </c>
      <c r="C904" s="57" t="s">
        <v>1118</v>
      </c>
      <c r="L904" s="57" t="s">
        <v>1053</v>
      </c>
      <c r="M904" s="64"/>
      <c r="N904" s="64"/>
      <c r="O904" s="55">
        <v>36</v>
      </c>
      <c r="P904" s="64">
        <v>7724682.7</v>
      </c>
      <c r="Q904" s="64">
        <v>389767.5</v>
      </c>
      <c r="R904" s="55">
        <v>36</v>
      </c>
      <c r="S904" s="57">
        <v>525.8</v>
      </c>
      <c r="T904" s="72">
        <f>S904/10</f>
        <v>52.58</v>
      </c>
      <c r="AI904" s="64"/>
      <c r="AR904" s="57" t="s">
        <v>1017</v>
      </c>
      <c r="AT904" s="66">
        <v>1984</v>
      </c>
      <c r="AZ904" s="57" t="s">
        <v>1112</v>
      </c>
      <c r="BC904" s="57" t="s">
        <v>1055</v>
      </c>
      <c r="BD904" s="57" t="s">
        <v>1031</v>
      </c>
      <c r="BF904" s="57" t="s">
        <v>1119</v>
      </c>
      <c r="BM904" s="66"/>
    </row>
    <row r="905" spans="1:65" s="57" customFormat="1" ht="11.25">
      <c r="A905" s="55">
        <v>888</v>
      </c>
      <c r="B905" s="57" t="s">
        <v>222</v>
      </c>
      <c r="C905" s="57" t="s">
        <v>1116</v>
      </c>
      <c r="N905" s="64"/>
      <c r="O905" s="55">
        <v>36</v>
      </c>
      <c r="P905" s="75">
        <f>P904+(S904-W905/2)*COS(T905*PI()/200)</f>
        <v>7724647.573278708</v>
      </c>
      <c r="Q905" s="75">
        <f>Q904+(S904-W905/2)*SIN(T905*PI()/200)</f>
        <v>390292.1491064677</v>
      </c>
      <c r="R905" s="76">
        <v>35</v>
      </c>
      <c r="S905" s="75">
        <f>SQRT((P906-P904)^2+(Q906-Q904)^2)</f>
        <v>1050.8474151845387</v>
      </c>
      <c r="T905" s="77">
        <f>IF(ATAN2((P906-P904),(Q906-Q904))&lt;0,ATAN2((P906-P904),(Q906-Q904))+2*PI(),ATAN2((P906-P904),(Q906-Q904)))*200/PI()</f>
        <v>104.25599514209622</v>
      </c>
      <c r="U905" s="75"/>
      <c r="V905" s="75"/>
      <c r="W905" s="75">
        <f>(S904+S906)-S905</f>
        <v>-0.0474151845387496</v>
      </c>
      <c r="AA905" s="64"/>
      <c r="AI905" s="64"/>
      <c r="AR905" s="57" t="s">
        <v>1017</v>
      </c>
      <c r="AT905" s="66">
        <v>1984</v>
      </c>
      <c r="BM905" s="66" t="s">
        <v>225</v>
      </c>
    </row>
    <row r="906" spans="1:65" s="57" customFormat="1" ht="11.25">
      <c r="A906" s="55">
        <v>889</v>
      </c>
      <c r="B906" s="57" t="s">
        <v>154</v>
      </c>
      <c r="C906" s="57" t="s">
        <v>1120</v>
      </c>
      <c r="L906" s="57" t="s">
        <v>1053</v>
      </c>
      <c r="M906" s="64"/>
      <c r="N906" s="64"/>
      <c r="O906" s="55">
        <v>36</v>
      </c>
      <c r="P906" s="64">
        <v>7724612.5</v>
      </c>
      <c r="Q906" s="64">
        <v>390816</v>
      </c>
      <c r="R906" s="55">
        <v>36</v>
      </c>
      <c r="S906" s="57">
        <v>525</v>
      </c>
      <c r="T906" s="72">
        <f>S906/10</f>
        <v>52.5</v>
      </c>
      <c r="AI906" s="64">
        <v>21.5</v>
      </c>
      <c r="AR906" s="57" t="s">
        <v>1017</v>
      </c>
      <c r="AT906" s="66">
        <v>1963</v>
      </c>
      <c r="BM906" s="66"/>
    </row>
    <row r="907" spans="1:65" s="72" customFormat="1" ht="11.25">
      <c r="A907" s="55">
        <v>890</v>
      </c>
      <c r="B907" s="72" t="s">
        <v>154</v>
      </c>
      <c r="C907" s="72" t="s">
        <v>1121</v>
      </c>
      <c r="L907" s="72" t="s">
        <v>1053</v>
      </c>
      <c r="M907" s="73"/>
      <c r="N907" s="73"/>
      <c r="O907" s="55">
        <v>36</v>
      </c>
      <c r="P907" s="73">
        <v>7725607.8</v>
      </c>
      <c r="Q907" s="73">
        <v>389504.4</v>
      </c>
      <c r="R907" s="55">
        <v>36</v>
      </c>
      <c r="S907" s="72">
        <v>297</v>
      </c>
      <c r="T907" s="72">
        <f>S907/10</f>
        <v>29.7</v>
      </c>
      <c r="X907" s="57"/>
      <c r="AI907" s="73">
        <v>21.2</v>
      </c>
      <c r="AR907" s="72" t="s">
        <v>1017</v>
      </c>
      <c r="AT907" s="74">
        <v>1947</v>
      </c>
      <c r="BC907" s="72" t="s">
        <v>1055</v>
      </c>
      <c r="BD907" s="72" t="s">
        <v>1023</v>
      </c>
      <c r="BM907" s="74"/>
    </row>
    <row r="908" spans="1:65" s="72" customFormat="1" ht="11.25">
      <c r="A908" s="55">
        <v>891</v>
      </c>
      <c r="B908" s="72" t="s">
        <v>222</v>
      </c>
      <c r="C908" s="72" t="s">
        <v>1122</v>
      </c>
      <c r="N908" s="73"/>
      <c r="O908" s="55">
        <v>36</v>
      </c>
      <c r="P908" s="75">
        <f>P907+(S907-W908/2)*COS(T908*PI()/200)</f>
        <v>7725504.514834462</v>
      </c>
      <c r="Q908" s="75">
        <f>Q907+(S907-W908/2)*SIN(T908*PI()/200)</f>
        <v>389782.88084213296</v>
      </c>
      <c r="R908" s="76">
        <v>35</v>
      </c>
      <c r="S908" s="75">
        <f>SQRT((P909-P907)^2+(Q909-Q907)^2)</f>
        <v>603.0350321499064</v>
      </c>
      <c r="T908" s="77">
        <f>IF(ATAN2((P909-P907),(Q909-Q907))&lt;0,ATAN2((P909-P907),(Q909-Q907))+2*PI(),ATAN2((P909-P907),(Q909-Q907)))*200/PI()</f>
        <v>122.61022907040712</v>
      </c>
      <c r="U908" s="75"/>
      <c r="V908" s="75"/>
      <c r="W908" s="75">
        <f>(S907+S909)-S908</f>
        <v>-0.0350321499064421</v>
      </c>
      <c r="X908" s="57">
        <v>820</v>
      </c>
      <c r="Y908" s="65">
        <f>SUM($X$18:X908)</f>
        <v>107087.1</v>
      </c>
      <c r="Z908" s="57"/>
      <c r="AA908" s="64"/>
      <c r="AI908" s="73"/>
      <c r="AR908" s="72" t="s">
        <v>1017</v>
      </c>
      <c r="AT908" s="74">
        <v>1947</v>
      </c>
      <c r="BM908" s="74" t="s">
        <v>225</v>
      </c>
    </row>
    <row r="909" spans="1:65" s="72" customFormat="1" ht="11.25">
      <c r="A909" s="55">
        <v>892</v>
      </c>
      <c r="B909" s="72" t="s">
        <v>154</v>
      </c>
      <c r="C909" s="72" t="s">
        <v>1123</v>
      </c>
      <c r="L909" s="72" t="s">
        <v>1053</v>
      </c>
      <c r="M909" s="73"/>
      <c r="N909" s="73"/>
      <c r="O909" s="55">
        <v>36</v>
      </c>
      <c r="P909" s="73">
        <v>7725398.1</v>
      </c>
      <c r="Q909" s="73">
        <v>390069.8</v>
      </c>
      <c r="R909" s="55">
        <v>36</v>
      </c>
      <c r="S909" s="72">
        <v>306</v>
      </c>
      <c r="T909" s="72">
        <f>S909/10</f>
        <v>30.6</v>
      </c>
      <c r="X909" s="57"/>
      <c r="AI909" s="73">
        <v>27</v>
      </c>
      <c r="AR909" s="72" t="s">
        <v>1017</v>
      </c>
      <c r="AT909" s="74">
        <v>1947</v>
      </c>
      <c r="AZ909" s="72" t="s">
        <v>1061</v>
      </c>
      <c r="BC909" s="72" t="s">
        <v>1124</v>
      </c>
      <c r="BD909" s="72" t="s">
        <v>1031</v>
      </c>
      <c r="BM909" s="74"/>
    </row>
    <row r="910" spans="1:65" s="57" customFormat="1" ht="11.25">
      <c r="A910" s="55">
        <v>893</v>
      </c>
      <c r="B910" s="57" t="s">
        <v>154</v>
      </c>
      <c r="C910" s="57" t="s">
        <v>1125</v>
      </c>
      <c r="L910" s="57" t="s">
        <v>1053</v>
      </c>
      <c r="M910" s="64"/>
      <c r="N910" s="64"/>
      <c r="O910" s="55">
        <v>36</v>
      </c>
      <c r="P910" s="64">
        <v>7725609.9</v>
      </c>
      <c r="Q910" s="64">
        <v>389498.7</v>
      </c>
      <c r="R910" s="55">
        <v>36</v>
      </c>
      <c r="S910" s="57">
        <v>303.1</v>
      </c>
      <c r="T910" s="72">
        <f>S910/10</f>
        <v>30.310000000000002</v>
      </c>
      <c r="AI910" s="64">
        <v>21.2</v>
      </c>
      <c r="AR910" s="57" t="s">
        <v>1017</v>
      </c>
      <c r="AT910" s="66">
        <v>1963</v>
      </c>
      <c r="BC910" s="57" t="s">
        <v>1055</v>
      </c>
      <c r="BD910" s="57" t="s">
        <v>1023</v>
      </c>
      <c r="BM910" s="66"/>
    </row>
    <row r="911" spans="1:65" s="57" customFormat="1" ht="11.25">
      <c r="A911" s="55">
        <v>894</v>
      </c>
      <c r="B911" s="57" t="s">
        <v>222</v>
      </c>
      <c r="C911" s="57" t="s">
        <v>1122</v>
      </c>
      <c r="N911" s="64"/>
      <c r="O911" s="55">
        <v>36</v>
      </c>
      <c r="P911" s="75">
        <f>P910+(S910-W911/2)*COS(T911*PI()/200)</f>
        <v>7725504.504195013</v>
      </c>
      <c r="Q911" s="75">
        <f>Q910+(S910-W911/2)*SIN(T911*PI()/200)</f>
        <v>389782.8904826633</v>
      </c>
      <c r="R911" s="76">
        <v>35</v>
      </c>
      <c r="S911" s="75">
        <f>SQRT((P912-P910)^2+(Q912-Q910)^2)</f>
        <v>609.1095550065596</v>
      </c>
      <c r="T911" s="77">
        <f>IF(ATAN2((P912-P910),(Q912-Q910))&lt;0,ATAN2((P912-P910),(Q912-Q910))+2*PI(),ATAN2((P912-P910),(Q912-Q910)))*200/PI()</f>
        <v>122.60885119712182</v>
      </c>
      <c r="U911" s="75"/>
      <c r="V911" s="75"/>
      <c r="W911" s="75">
        <f>(S910+S912)-S911</f>
        <v>-0.009555006559594403</v>
      </c>
      <c r="AA911" s="64"/>
      <c r="AI911" s="64"/>
      <c r="AR911" s="57" t="s">
        <v>1017</v>
      </c>
      <c r="AT911" s="66">
        <v>1963</v>
      </c>
      <c r="BM911" s="66" t="s">
        <v>225</v>
      </c>
    </row>
    <row r="912" spans="1:65" s="57" customFormat="1" ht="11.25">
      <c r="A912" s="55">
        <v>895</v>
      </c>
      <c r="B912" s="57" t="s">
        <v>154</v>
      </c>
      <c r="C912" s="57" t="s">
        <v>1123</v>
      </c>
      <c r="L912" s="57" t="s">
        <v>1053</v>
      </c>
      <c r="M912" s="64"/>
      <c r="N912" s="64"/>
      <c r="O912" s="55">
        <v>36</v>
      </c>
      <c r="P912" s="64">
        <v>7725398.1</v>
      </c>
      <c r="Q912" s="64">
        <v>390069.8</v>
      </c>
      <c r="R912" s="55">
        <v>36</v>
      </c>
      <c r="S912" s="57">
        <v>306</v>
      </c>
      <c r="T912" s="72">
        <f>S912/10</f>
        <v>30.6</v>
      </c>
      <c r="AI912" s="64">
        <v>27</v>
      </c>
      <c r="AR912" s="57" t="s">
        <v>1017</v>
      </c>
      <c r="AT912" s="66">
        <v>1947</v>
      </c>
      <c r="AZ912" s="57" t="s">
        <v>1061</v>
      </c>
      <c r="BC912" s="57" t="s">
        <v>1124</v>
      </c>
      <c r="BD912" s="57" t="s">
        <v>1031</v>
      </c>
      <c r="BM912" s="66"/>
    </row>
    <row r="913" spans="1:65" s="72" customFormat="1" ht="11.25">
      <c r="A913" s="55">
        <v>896</v>
      </c>
      <c r="B913" s="72" t="s">
        <v>154</v>
      </c>
      <c r="C913" s="72" t="s">
        <v>1126</v>
      </c>
      <c r="L913" s="72" t="s">
        <v>1053</v>
      </c>
      <c r="M913" s="73"/>
      <c r="N913" s="73"/>
      <c r="O913" s="55">
        <v>36</v>
      </c>
      <c r="P913" s="73">
        <v>7726189.5</v>
      </c>
      <c r="Q913" s="73">
        <v>389404.6</v>
      </c>
      <c r="R913" s="55">
        <v>36</v>
      </c>
      <c r="S913" s="72">
        <v>230</v>
      </c>
      <c r="T913" s="72">
        <f>S913/10</f>
        <v>23</v>
      </c>
      <c r="X913" s="57"/>
      <c r="AI913" s="73">
        <v>21.3</v>
      </c>
      <c r="AR913" s="72" t="s">
        <v>1017</v>
      </c>
      <c r="AT913" s="74">
        <v>1947</v>
      </c>
      <c r="BM913" s="74"/>
    </row>
    <row r="914" spans="1:65" s="72" customFormat="1" ht="11.25">
      <c r="A914" s="55">
        <v>897</v>
      </c>
      <c r="B914" s="72" t="s">
        <v>222</v>
      </c>
      <c r="C914" s="72" t="s">
        <v>1127</v>
      </c>
      <c r="N914" s="73"/>
      <c r="O914" s="55">
        <v>36</v>
      </c>
      <c r="P914" s="75">
        <f>P913+(S913-W914/2)*COS(T914*PI()/200)</f>
        <v>7726314.405078199</v>
      </c>
      <c r="Q914" s="75">
        <f>Q913+(S913-W914/2)*SIN(T914*PI()/200)</f>
        <v>389597.7228577928</v>
      </c>
      <c r="R914" s="76">
        <v>35</v>
      </c>
      <c r="S914" s="75">
        <f>SQRT((P915-P913)^2+(Q915-Q913)^2)</f>
        <v>452.790072771248</v>
      </c>
      <c r="T914" s="77">
        <f>IF(ATAN2((P915-P913),(Q915-Q913))&lt;0,ATAN2((P915-P913),(Q915-Q913))+2*PI(),ATAN2((P915-P913),(Q915-Q913)))*200/PI()</f>
        <v>63.451812015111365</v>
      </c>
      <c r="U914" s="75"/>
      <c r="V914" s="75"/>
      <c r="W914" s="75">
        <f>(S913+S915)-S914</f>
        <v>0.009927228752019346</v>
      </c>
      <c r="X914" s="57">
        <v>440</v>
      </c>
      <c r="Y914" s="65">
        <f>SUM($X$18:X914)</f>
        <v>107527.1</v>
      </c>
      <c r="Z914" s="57"/>
      <c r="AA914" s="64"/>
      <c r="AI914" s="73"/>
      <c r="AR914" s="72" t="s">
        <v>1017</v>
      </c>
      <c r="AT914" s="74">
        <v>1947</v>
      </c>
      <c r="BM914" s="74" t="s">
        <v>225</v>
      </c>
    </row>
    <row r="915" spans="1:65" s="72" customFormat="1" ht="11.25">
      <c r="A915" s="55">
        <v>898</v>
      </c>
      <c r="B915" s="72" t="s">
        <v>154</v>
      </c>
      <c r="C915" s="72" t="s">
        <v>1128</v>
      </c>
      <c r="L915" s="72" t="s">
        <v>1053</v>
      </c>
      <c r="M915" s="73"/>
      <c r="N915" s="73"/>
      <c r="O915" s="55">
        <v>36</v>
      </c>
      <c r="P915" s="73">
        <v>7726435.4</v>
      </c>
      <c r="Q915" s="73">
        <v>389784.8</v>
      </c>
      <c r="R915" s="55">
        <v>36</v>
      </c>
      <c r="S915" s="72">
        <v>222.8</v>
      </c>
      <c r="T915" s="72">
        <f>S915/10</f>
        <v>22.28</v>
      </c>
      <c r="X915" s="57"/>
      <c r="AI915" s="73">
        <v>25.4</v>
      </c>
      <c r="AR915" s="72" t="s">
        <v>1017</v>
      </c>
      <c r="AT915" s="74">
        <v>1947</v>
      </c>
      <c r="BM915" s="74"/>
    </row>
    <row r="916" spans="1:65" s="57" customFormat="1" ht="11.25">
      <c r="A916" s="55">
        <v>899</v>
      </c>
      <c r="B916" s="57" t="s">
        <v>154</v>
      </c>
      <c r="C916" s="57" t="s">
        <v>1129</v>
      </c>
      <c r="L916" s="57" t="s">
        <v>1053</v>
      </c>
      <c r="M916" s="64"/>
      <c r="N916" s="64"/>
      <c r="O916" s="55">
        <v>36</v>
      </c>
      <c r="P916" s="64">
        <v>7726184</v>
      </c>
      <c r="Q916" s="64">
        <v>389396.2</v>
      </c>
      <c r="R916" s="55">
        <v>36</v>
      </c>
      <c r="S916" s="57">
        <v>240</v>
      </c>
      <c r="T916" s="72">
        <f>S916/10</f>
        <v>24</v>
      </c>
      <c r="AI916" s="64">
        <v>21.3</v>
      </c>
      <c r="AR916" s="57" t="s">
        <v>1017</v>
      </c>
      <c r="AT916" s="66">
        <v>1963</v>
      </c>
      <c r="BM916" s="66"/>
    </row>
    <row r="917" spans="1:65" s="57" customFormat="1" ht="11.25">
      <c r="A917" s="55">
        <v>900</v>
      </c>
      <c r="B917" s="57" t="s">
        <v>222</v>
      </c>
      <c r="C917" s="57" t="s">
        <v>1127</v>
      </c>
      <c r="N917" s="64"/>
      <c r="O917" s="55">
        <v>36</v>
      </c>
      <c r="P917" s="75">
        <f>P916+(S916-W917/2)*COS(T917*PI()/200)</f>
        <v>7726314.371344619</v>
      </c>
      <c r="Q917" s="75">
        <f>Q916+(S916-W917/2)*SIN(T917*PI()/200)</f>
        <v>389597.72070214385</v>
      </c>
      <c r="R917" s="76">
        <v>35</v>
      </c>
      <c r="S917" s="75">
        <f>SQRT((P918-P916)^2+(Q918-Q916)^2)</f>
        <v>462.83033608458425</v>
      </c>
      <c r="T917" s="77">
        <f>IF(ATAN2((P918-P916),(Q918-Q916))&lt;0,ATAN2((P918-P916),(Q918-Q916))+2*PI(),ATAN2((P918-P916),(Q918-Q916)))*200/PI()</f>
        <v>63.444053434021484</v>
      </c>
      <c r="U917" s="75"/>
      <c r="V917" s="75"/>
      <c r="W917" s="75">
        <f>(S916+S918)-S917</f>
        <v>-0.030336084584234868</v>
      </c>
      <c r="AA917" s="64"/>
      <c r="AI917" s="64"/>
      <c r="AR917" s="57" t="s">
        <v>1017</v>
      </c>
      <c r="AT917" s="66">
        <v>1963</v>
      </c>
      <c r="BM917" s="66" t="s">
        <v>225</v>
      </c>
    </row>
    <row r="918" spans="1:65" s="57" customFormat="1" ht="11.25">
      <c r="A918" s="55">
        <v>901</v>
      </c>
      <c r="B918" s="57" t="s">
        <v>154</v>
      </c>
      <c r="C918" s="57" t="s">
        <v>1128</v>
      </c>
      <c r="L918" s="57" t="s">
        <v>1053</v>
      </c>
      <c r="M918" s="64"/>
      <c r="N918" s="64"/>
      <c r="O918" s="55">
        <v>36</v>
      </c>
      <c r="P918" s="64">
        <v>7726435.4</v>
      </c>
      <c r="Q918" s="64">
        <v>389784.8</v>
      </c>
      <c r="R918" s="55">
        <v>36</v>
      </c>
      <c r="S918" s="57">
        <v>222.8</v>
      </c>
      <c r="T918" s="72">
        <f>S918/10</f>
        <v>22.28</v>
      </c>
      <c r="AI918" s="64">
        <v>25.4</v>
      </c>
      <c r="AR918" s="57" t="s">
        <v>1017</v>
      </c>
      <c r="AT918" s="66">
        <v>1947</v>
      </c>
      <c r="BM918" s="66"/>
    </row>
    <row r="919" spans="1:65" s="72" customFormat="1" ht="11.25">
      <c r="A919" s="55">
        <v>902</v>
      </c>
      <c r="B919" s="72" t="s">
        <v>154</v>
      </c>
      <c r="C919" s="72" t="s">
        <v>1130</v>
      </c>
      <c r="L919" s="72" t="s">
        <v>1053</v>
      </c>
      <c r="M919" s="73"/>
      <c r="N919" s="73"/>
      <c r="O919" s="55">
        <v>36</v>
      </c>
      <c r="P919" s="73">
        <v>7726742.6</v>
      </c>
      <c r="Q919" s="73">
        <v>389544.7</v>
      </c>
      <c r="R919" s="55">
        <v>36</v>
      </c>
      <c r="S919" s="72">
        <v>54</v>
      </c>
      <c r="T919" s="72">
        <f>S919/10</f>
        <v>5.4</v>
      </c>
      <c r="X919" s="57"/>
      <c r="AI919" s="73">
        <v>20.1</v>
      </c>
      <c r="AR919" s="72" t="s">
        <v>1017</v>
      </c>
      <c r="AT919" s="74">
        <v>1947</v>
      </c>
      <c r="AZ919" s="72" t="s">
        <v>1131</v>
      </c>
      <c r="BC919" s="72" t="s">
        <v>1132</v>
      </c>
      <c r="BD919" s="72" t="s">
        <v>1031</v>
      </c>
      <c r="BM919" s="74"/>
    </row>
    <row r="920" spans="1:65" s="72" customFormat="1" ht="11.25">
      <c r="A920" s="55">
        <v>903</v>
      </c>
      <c r="B920" s="72" t="s">
        <v>222</v>
      </c>
      <c r="C920" s="72" t="s">
        <v>1133</v>
      </c>
      <c r="N920" s="73"/>
      <c r="O920" s="55">
        <v>36</v>
      </c>
      <c r="P920" s="75">
        <f>P919+(S919-W920/2)*COS(T920*PI()/200)</f>
        <v>7726756.228121236</v>
      </c>
      <c r="Q920" s="75">
        <f>Q919+(S919-W920/2)*SIN(T920*PI()/200)</f>
        <v>389596.941131407</v>
      </c>
      <c r="R920" s="76">
        <v>35</v>
      </c>
      <c r="S920" s="75">
        <f>SQRT((P921-P919)^2+(Q921-Q919)^2)</f>
        <v>95.0789145920377</v>
      </c>
      <c r="T920" s="77">
        <f>IF(ATAN2((P921-P919),(Q921-Q919))&lt;0,ATAN2((P921-P919),(Q921-Q919))+2*PI(),ATAN2((P921-P919),(Q921-Q919)))*200/PI()</f>
        <v>83.75458445707594</v>
      </c>
      <c r="U920" s="75"/>
      <c r="V920" s="75"/>
      <c r="W920" s="75">
        <f>(S919+S921)-S920</f>
        <v>0.021085407962289082</v>
      </c>
      <c r="X920" s="57">
        <v>275</v>
      </c>
      <c r="Y920" s="65">
        <f>SUM($X$18:X920)</f>
        <v>107802.1</v>
      </c>
      <c r="Z920" s="57"/>
      <c r="AA920" s="64"/>
      <c r="AI920" s="73"/>
      <c r="AR920" s="72" t="s">
        <v>1017</v>
      </c>
      <c r="AT920" s="74">
        <v>1947</v>
      </c>
      <c r="BM920" s="74"/>
    </row>
    <row r="921" spans="1:65" s="72" customFormat="1" ht="11.25">
      <c r="A921" s="55">
        <v>904</v>
      </c>
      <c r="B921" s="72" t="s">
        <v>154</v>
      </c>
      <c r="C921" s="72" t="s">
        <v>1134</v>
      </c>
      <c r="L921" s="72" t="s">
        <v>1053</v>
      </c>
      <c r="M921" s="73"/>
      <c r="N921" s="73"/>
      <c r="O921" s="55">
        <v>36</v>
      </c>
      <c r="P921" s="73">
        <v>7726766.6</v>
      </c>
      <c r="Q921" s="73">
        <v>389636.7</v>
      </c>
      <c r="R921" s="55">
        <v>36</v>
      </c>
      <c r="S921" s="72">
        <v>41.1</v>
      </c>
      <c r="T921" s="72">
        <f>S921/10</f>
        <v>4.11</v>
      </c>
      <c r="X921" s="57"/>
      <c r="AI921" s="73">
        <v>24.9</v>
      </c>
      <c r="AR921" s="72" t="s">
        <v>1017</v>
      </c>
      <c r="AT921" s="74">
        <v>1947</v>
      </c>
      <c r="BM921" s="74" t="s">
        <v>225</v>
      </c>
    </row>
    <row r="922" spans="1:65" s="57" customFormat="1" ht="11.25">
      <c r="A922" s="55">
        <v>905</v>
      </c>
      <c r="B922" s="57" t="s">
        <v>154</v>
      </c>
      <c r="C922" s="57" t="s">
        <v>1135</v>
      </c>
      <c r="L922" s="57" t="s">
        <v>1053</v>
      </c>
      <c r="M922" s="64"/>
      <c r="N922" s="64"/>
      <c r="O922" s="55">
        <v>36</v>
      </c>
      <c r="P922" s="64">
        <v>7726758.2</v>
      </c>
      <c r="Q922" s="64">
        <v>389507.6</v>
      </c>
      <c r="R922" s="55">
        <v>36</v>
      </c>
      <c r="S922" s="57">
        <v>87.5</v>
      </c>
      <c r="T922" s="72">
        <f>S922/10</f>
        <v>8.75</v>
      </c>
      <c r="AI922" s="64">
        <v>20.1</v>
      </c>
      <c r="AR922" s="57" t="s">
        <v>1017</v>
      </c>
      <c r="AT922" s="66">
        <v>1963</v>
      </c>
      <c r="AZ922" s="57" t="s">
        <v>1131</v>
      </c>
      <c r="BC922" s="57" t="s">
        <v>1132</v>
      </c>
      <c r="BD922" s="57" t="s">
        <v>1031</v>
      </c>
      <c r="BM922" s="66"/>
    </row>
    <row r="923" spans="1:65" s="57" customFormat="1" ht="11.25">
      <c r="A923" s="55">
        <v>906</v>
      </c>
      <c r="B923" s="57" t="s">
        <v>222</v>
      </c>
      <c r="C923" s="57" t="s">
        <v>1133</v>
      </c>
      <c r="N923" s="64"/>
      <c r="O923" s="55">
        <v>36</v>
      </c>
      <c r="P923" s="75">
        <f>P922+(S922-W923/2)*COS(T923*PI()/200)</f>
        <v>7726763.880370849</v>
      </c>
      <c r="Q923" s="75">
        <f>Q922+(S922-W923/2)*SIN(T923*PI()/200)</f>
        <v>389594.9018900786</v>
      </c>
      <c r="R923" s="76">
        <v>35</v>
      </c>
      <c r="S923" s="75">
        <f>SQRT((P924-P922)^2+(Q924-Q922)^2)</f>
        <v>129.37298790705742</v>
      </c>
      <c r="T923" s="77">
        <f>IF(ATAN2((P924-P922),(Q924-Q922))&lt;0,ATAN2((P924-P922),(Q924-Q922))+2*PI(),ATAN2((P924-P922),(Q924-Q922)))*200/PI()</f>
        <v>95.86361059485863</v>
      </c>
      <c r="U923" s="75"/>
      <c r="V923" s="75"/>
      <c r="W923" s="75">
        <f>(S922+S924)-S923</f>
        <v>0.02701209294258433</v>
      </c>
      <c r="AA923" s="64"/>
      <c r="AI923" s="64"/>
      <c r="AR923" s="57" t="s">
        <v>1017</v>
      </c>
      <c r="AT923" s="66">
        <v>1963</v>
      </c>
      <c r="BM923" s="66"/>
    </row>
    <row r="924" spans="1:65" s="57" customFormat="1" ht="11.25">
      <c r="A924" s="55">
        <v>907</v>
      </c>
      <c r="B924" s="57" t="s">
        <v>154</v>
      </c>
      <c r="C924" s="57" t="s">
        <v>1134</v>
      </c>
      <c r="L924" s="57" t="s">
        <v>1053</v>
      </c>
      <c r="M924" s="64"/>
      <c r="N924" s="64"/>
      <c r="O924" s="55">
        <v>36</v>
      </c>
      <c r="P924" s="64">
        <v>7726766.6</v>
      </c>
      <c r="Q924" s="64">
        <v>389636.7</v>
      </c>
      <c r="R924" s="55">
        <v>36</v>
      </c>
      <c r="S924" s="57">
        <v>41.9</v>
      </c>
      <c r="T924" s="72">
        <f>S924/10</f>
        <v>4.1899999999999995</v>
      </c>
      <c r="AI924" s="64">
        <v>24.9</v>
      </c>
      <c r="AR924" s="57" t="s">
        <v>1017</v>
      </c>
      <c r="AT924" s="66">
        <v>1947</v>
      </c>
      <c r="BM924" s="66" t="s">
        <v>225</v>
      </c>
    </row>
    <row r="925" spans="1:65" s="72" customFormat="1" ht="11.25">
      <c r="A925" s="55">
        <v>908</v>
      </c>
      <c r="B925" s="72" t="s">
        <v>154</v>
      </c>
      <c r="C925" s="72" t="s">
        <v>1136</v>
      </c>
      <c r="L925" s="57" t="s">
        <v>1053</v>
      </c>
      <c r="N925" s="73"/>
      <c r="O925" s="55">
        <v>36</v>
      </c>
      <c r="P925" s="73">
        <v>7726995.2</v>
      </c>
      <c r="Q925" s="73">
        <v>389487.2</v>
      </c>
      <c r="R925" s="55">
        <v>36</v>
      </c>
      <c r="S925" s="72">
        <v>75</v>
      </c>
      <c r="T925" s="72">
        <f>S925/10</f>
        <v>7.5</v>
      </c>
      <c r="X925" s="57"/>
      <c r="AI925" s="73">
        <v>20.7</v>
      </c>
      <c r="AR925" s="72" t="s">
        <v>1017</v>
      </c>
      <c r="AT925" s="74">
        <v>1947</v>
      </c>
      <c r="AZ925" s="72" t="s">
        <v>1131</v>
      </c>
      <c r="BC925" s="72" t="s">
        <v>1132</v>
      </c>
      <c r="BD925" s="72" t="s">
        <v>1031</v>
      </c>
      <c r="BF925" s="72" t="s">
        <v>1137</v>
      </c>
      <c r="BM925" s="74"/>
    </row>
    <row r="926" spans="1:65" s="72" customFormat="1" ht="11.25">
      <c r="A926" s="55">
        <v>909</v>
      </c>
      <c r="B926" s="72" t="s">
        <v>222</v>
      </c>
      <c r="C926" s="72" t="s">
        <v>1138</v>
      </c>
      <c r="N926" s="73"/>
      <c r="O926" s="55">
        <v>36</v>
      </c>
      <c r="P926" s="75">
        <f>P925+(S925-W926/2)*COS(T926*PI()/200)</f>
        <v>7727024.42366577</v>
      </c>
      <c r="Q926" s="75">
        <f>Q925+(S925-W926/2)*SIN(T926*PI()/200)</f>
        <v>389556.2692174386</v>
      </c>
      <c r="R926" s="76">
        <v>35</v>
      </c>
      <c r="S926" s="75">
        <f>SQRT((P927-P925)^2+(Q927-Q925)^2)</f>
        <v>139.0943924103852</v>
      </c>
      <c r="T926" s="77">
        <f>IF(ATAN2((P927-P925),(Q927-Q925))&lt;0,ATAN2((P927-P925),(Q927-Q925))+2*PI(),ATAN2((P927-P925),(Q927-Q925)))*200/PI()</f>
        <v>74.5182671848806</v>
      </c>
      <c r="U926" s="75"/>
      <c r="V926" s="75"/>
      <c r="W926" s="75">
        <f>(S925+S927)-S926</f>
        <v>0.005607589614783137</v>
      </c>
      <c r="X926" s="57">
        <v>170</v>
      </c>
      <c r="Y926" s="65">
        <f>SUM($X$18:X926)</f>
        <v>107972.1</v>
      </c>
      <c r="Z926" s="57"/>
      <c r="AA926" s="64"/>
      <c r="AI926" s="73"/>
      <c r="AR926" s="72" t="s">
        <v>1017</v>
      </c>
      <c r="AT926" s="74">
        <v>1947</v>
      </c>
      <c r="BM926" s="74" t="s">
        <v>225</v>
      </c>
    </row>
    <row r="927" spans="1:65" s="72" customFormat="1" ht="11.25">
      <c r="A927" s="55">
        <v>910</v>
      </c>
      <c r="B927" s="72" t="s">
        <v>154</v>
      </c>
      <c r="C927" s="72" t="s">
        <v>1139</v>
      </c>
      <c r="L927" s="72" t="s">
        <v>1053</v>
      </c>
      <c r="M927" s="73"/>
      <c r="N927" s="73"/>
      <c r="O927" s="55">
        <v>36</v>
      </c>
      <c r="P927" s="73">
        <v>7727049.4</v>
      </c>
      <c r="Q927" s="73">
        <v>389615.3</v>
      </c>
      <c r="R927" s="55">
        <v>36</v>
      </c>
      <c r="S927" s="72">
        <v>64.1</v>
      </c>
      <c r="T927" s="72">
        <f>S927/10</f>
        <v>6.409999999999999</v>
      </c>
      <c r="X927" s="57"/>
      <c r="AI927" s="73">
        <v>20.7</v>
      </c>
      <c r="AR927" s="72" t="s">
        <v>1017</v>
      </c>
      <c r="AT927" s="74">
        <v>1947</v>
      </c>
      <c r="BM927" s="74"/>
    </row>
    <row r="928" spans="1:65" s="57" customFormat="1" ht="11.25">
      <c r="A928" s="55">
        <v>911</v>
      </c>
      <c r="B928" s="57" t="s">
        <v>154</v>
      </c>
      <c r="C928" s="57" t="s">
        <v>1140</v>
      </c>
      <c r="L928" s="57" t="s">
        <v>1053</v>
      </c>
      <c r="M928" s="64"/>
      <c r="N928" s="64"/>
      <c r="O928" s="55">
        <v>36</v>
      </c>
      <c r="P928" s="64">
        <v>7726988</v>
      </c>
      <c r="Q928" s="64">
        <v>389469.9</v>
      </c>
      <c r="R928" s="55">
        <v>36</v>
      </c>
      <c r="S928" s="57">
        <v>93.8</v>
      </c>
      <c r="T928" s="72">
        <f>S928/10</f>
        <v>9.379999999999999</v>
      </c>
      <c r="AI928" s="64"/>
      <c r="AR928" s="57" t="s">
        <v>1017</v>
      </c>
      <c r="AT928" s="66">
        <v>1974</v>
      </c>
      <c r="AZ928" s="57" t="s">
        <v>1131</v>
      </c>
      <c r="BC928" s="57" t="s">
        <v>1132</v>
      </c>
      <c r="BD928" s="57" t="s">
        <v>1031</v>
      </c>
      <c r="BF928" s="57" t="s">
        <v>1141</v>
      </c>
      <c r="BM928" s="66"/>
    </row>
    <row r="929" spans="1:65" s="57" customFormat="1" ht="11.25">
      <c r="A929" s="55">
        <v>912</v>
      </c>
      <c r="B929" s="57" t="s">
        <v>222</v>
      </c>
      <c r="C929" s="57" t="s">
        <v>1138</v>
      </c>
      <c r="N929" s="64"/>
      <c r="O929" s="55">
        <v>36</v>
      </c>
      <c r="P929" s="75">
        <f>P928+(S928-W929/2)*COS(T929*PI()/200)</f>
        <v>7727024.472347866</v>
      </c>
      <c r="Q929" s="75">
        <f>Q928+(S928-W929/2)*SIN(T929*PI()/200)</f>
        <v>389556.2989396104</v>
      </c>
      <c r="R929" s="76">
        <v>35</v>
      </c>
      <c r="S929" s="75">
        <f>SQRT((P930-P928)^2+(Q930-Q928)^2)</f>
        <v>173.5634178045271</v>
      </c>
      <c r="T929" s="77">
        <f>IF(ATAN2((P930-P928),(Q930-Q928))&lt;0,ATAN2((P930-P928),(Q930-Q928))+2*PI(),ATAN2((P930-P928),(Q930-Q928)))*200/PI()</f>
        <v>74.5705591630546</v>
      </c>
      <c r="U929" s="75"/>
      <c r="V929" s="75"/>
      <c r="W929" s="75">
        <f>(S928+S930)-S929</f>
        <v>0.03658219547290287</v>
      </c>
      <c r="AA929" s="64"/>
      <c r="AI929" s="64"/>
      <c r="AP929" s="57" t="s">
        <v>1142</v>
      </c>
      <c r="AR929" s="57" t="s">
        <v>1017</v>
      </c>
      <c r="AT929" s="66">
        <v>1963</v>
      </c>
      <c r="BM929" s="66" t="s">
        <v>225</v>
      </c>
    </row>
    <row r="930" spans="1:65" s="57" customFormat="1" ht="11.25">
      <c r="A930" s="55">
        <v>913</v>
      </c>
      <c r="B930" s="57" t="s">
        <v>154</v>
      </c>
      <c r="C930" s="57" t="s">
        <v>1143</v>
      </c>
      <c r="L930" s="57" t="s">
        <v>1053</v>
      </c>
      <c r="M930" s="64"/>
      <c r="N930" s="64"/>
      <c r="O930" s="55">
        <v>36</v>
      </c>
      <c r="P930" s="64">
        <v>7727055.5</v>
      </c>
      <c r="Q930" s="64">
        <v>389629.8</v>
      </c>
      <c r="R930" s="55">
        <v>36</v>
      </c>
      <c r="S930" s="57">
        <v>79.8</v>
      </c>
      <c r="T930" s="72">
        <f>S930/10</f>
        <v>7.9799999999999995</v>
      </c>
      <c r="AI930" s="64">
        <v>20.7</v>
      </c>
      <c r="AR930" s="57" t="s">
        <v>1017</v>
      </c>
      <c r="AT930" s="66">
        <v>1963</v>
      </c>
      <c r="BM930" s="66"/>
    </row>
    <row r="931" spans="1:65" s="57" customFormat="1" ht="11.25">
      <c r="A931" s="55">
        <v>914</v>
      </c>
      <c r="B931" s="57" t="s">
        <v>154</v>
      </c>
      <c r="C931" s="57" t="s">
        <v>1144</v>
      </c>
      <c r="L931" s="57" t="s">
        <v>1053</v>
      </c>
      <c r="M931" s="64"/>
      <c r="N931" s="64"/>
      <c r="O931" s="55">
        <v>36</v>
      </c>
      <c r="P931" s="64">
        <v>7727098.4</v>
      </c>
      <c r="Q931" s="64">
        <v>389402.4</v>
      </c>
      <c r="R931" s="55">
        <v>36</v>
      </c>
      <c r="S931" s="57">
        <v>31.7</v>
      </c>
      <c r="T931" s="72">
        <f>S931/10</f>
        <v>3.17</v>
      </c>
      <c r="AI931" s="64">
        <v>24</v>
      </c>
      <c r="AR931" s="57" t="s">
        <v>1017</v>
      </c>
      <c r="AT931" s="66">
        <v>1963</v>
      </c>
      <c r="AZ931" s="57" t="s">
        <v>1145</v>
      </c>
      <c r="BC931" s="57" t="s">
        <v>1146</v>
      </c>
      <c r="BD931" s="57" t="s">
        <v>1031</v>
      </c>
      <c r="BF931" s="57" t="s">
        <v>1147</v>
      </c>
      <c r="BM931" s="66"/>
    </row>
    <row r="932" spans="1:65" s="57" customFormat="1" ht="11.25">
      <c r="A932" s="55">
        <v>915</v>
      </c>
      <c r="B932" s="57" t="s">
        <v>222</v>
      </c>
      <c r="C932" s="57" t="s">
        <v>1148</v>
      </c>
      <c r="N932" s="64"/>
      <c r="O932" s="55">
        <v>36</v>
      </c>
      <c r="P932" s="75">
        <f>P931+(S931-W932/2)*COS(T932*PI()/200)</f>
        <v>7727129.022919728</v>
      </c>
      <c r="Q932" s="75">
        <f>Q931+(S931-W932/2)*SIN(T932*PI()/200)</f>
        <v>389410.52233198215</v>
      </c>
      <c r="R932" s="76">
        <v>35</v>
      </c>
      <c r="S932" s="75">
        <f>SQRT((P933-P931)^2+(Q933-Q931)^2)</f>
        <v>91.6635696442921</v>
      </c>
      <c r="T932" s="77">
        <f>IF(ATAN2((P933-P931),(Q933-Q931))&lt;0,ATAN2((P933-P931),(Q933-Q931))+2*PI(),ATAN2((P933-P931),(Q933-Q931)))*200/PI()</f>
        <v>16.50546164456315</v>
      </c>
      <c r="U932" s="75"/>
      <c r="V932" s="75"/>
      <c r="W932" s="75">
        <f>(S931+S933)-S932</f>
        <v>0.03643035570790687</v>
      </c>
      <c r="X932" s="57">
        <v>190</v>
      </c>
      <c r="Y932" s="65">
        <f>SUM($X$18:X932)</f>
        <v>108162.1</v>
      </c>
      <c r="AA932" s="64"/>
      <c r="AI932" s="64"/>
      <c r="AR932" s="57" t="s">
        <v>1017</v>
      </c>
      <c r="AT932" s="66">
        <v>1963</v>
      </c>
      <c r="BM932" s="66" t="s">
        <v>225</v>
      </c>
    </row>
    <row r="933" spans="1:65" s="57" customFormat="1" ht="11.25">
      <c r="A933" s="55">
        <v>916</v>
      </c>
      <c r="B933" s="57" t="s">
        <v>154</v>
      </c>
      <c r="C933" s="57" t="s">
        <v>1149</v>
      </c>
      <c r="L933" s="57" t="s">
        <v>1053</v>
      </c>
      <c r="M933" s="64"/>
      <c r="N933" s="64"/>
      <c r="O933" s="55">
        <v>36</v>
      </c>
      <c r="P933" s="64">
        <v>7727187</v>
      </c>
      <c r="Q933" s="64">
        <v>389425.9</v>
      </c>
      <c r="R933" s="55">
        <v>36</v>
      </c>
      <c r="S933" s="57">
        <v>60</v>
      </c>
      <c r="T933" s="72">
        <f>S933/10</f>
        <v>6</v>
      </c>
      <c r="AI933" s="64">
        <v>22.6</v>
      </c>
      <c r="AR933" s="57" t="s">
        <v>1017</v>
      </c>
      <c r="AT933" s="66">
        <v>1963</v>
      </c>
      <c r="BF933" s="57" t="s">
        <v>1147</v>
      </c>
      <c r="BM933" s="66"/>
    </row>
    <row r="934" spans="1:65" s="72" customFormat="1" ht="11.25">
      <c r="A934" s="55">
        <v>917</v>
      </c>
      <c r="B934" s="72" t="s">
        <v>154</v>
      </c>
      <c r="C934" s="72" t="s">
        <v>1150</v>
      </c>
      <c r="L934" s="57" t="s">
        <v>1053</v>
      </c>
      <c r="N934" s="73"/>
      <c r="O934" s="55">
        <v>36</v>
      </c>
      <c r="P934" s="73">
        <v>7727279.4</v>
      </c>
      <c r="Q934" s="73">
        <v>389316</v>
      </c>
      <c r="R934" s="55">
        <v>36</v>
      </c>
      <c r="S934" s="72">
        <v>42</v>
      </c>
      <c r="T934" s="72">
        <f>S934/10</f>
        <v>4.2</v>
      </c>
      <c r="U934" s="73"/>
      <c r="V934" s="73"/>
      <c r="W934" s="73"/>
      <c r="X934" s="57"/>
      <c r="AA934" s="73"/>
      <c r="AI934" s="73">
        <v>15.3</v>
      </c>
      <c r="AR934" s="57" t="s">
        <v>1017</v>
      </c>
      <c r="AT934" s="74">
        <v>1947</v>
      </c>
      <c r="BF934" s="72" t="s">
        <v>1151</v>
      </c>
      <c r="BM934" s="74"/>
    </row>
    <row r="935" spans="1:65" s="72" customFormat="1" ht="11.25">
      <c r="A935" s="55">
        <v>918</v>
      </c>
      <c r="B935" s="72" t="s">
        <v>222</v>
      </c>
      <c r="C935" s="72" t="s">
        <v>1152</v>
      </c>
      <c r="N935" s="73"/>
      <c r="O935" s="55">
        <v>36</v>
      </c>
      <c r="P935" s="75">
        <f>P934+(S934-W935/2)*COS(T935*PI()/200)</f>
        <v>7727302.3586297985</v>
      </c>
      <c r="Q935" s="75">
        <f>Q934+(S934-W935/2)*SIN(T935*PI()/200)</f>
        <v>389351.15695146174</v>
      </c>
      <c r="R935" s="76">
        <v>35</v>
      </c>
      <c r="S935" s="75">
        <f>SQRT((P936-P934)^2+(Q936-Q934)^2)</f>
        <v>84.6788049040966</v>
      </c>
      <c r="T935" s="77">
        <f>IF(ATAN2((P936-P934),(Q936-Q934))&lt;0,ATAN2((P936-P934),(Q936-Q934))+2*PI(),ATAN2((P936-P934),(Q936-Q934)))*200/PI()</f>
        <v>63.171289252242666</v>
      </c>
      <c r="U935" s="75"/>
      <c r="V935" s="75"/>
      <c r="W935" s="75">
        <f>(S934+S936)-S935</f>
        <v>0.0211950959034084</v>
      </c>
      <c r="X935" s="57">
        <v>155</v>
      </c>
      <c r="Y935" s="65">
        <f>SUM($X$18:X935)</f>
        <v>108317.1</v>
      </c>
      <c r="Z935" s="57"/>
      <c r="AA935" s="64"/>
      <c r="AI935" s="73"/>
      <c r="AR935" s="72" t="s">
        <v>1017</v>
      </c>
      <c r="AT935" s="74">
        <v>1947</v>
      </c>
      <c r="BM935" s="74" t="s">
        <v>225</v>
      </c>
    </row>
    <row r="936" spans="1:65" s="72" customFormat="1" ht="11.25">
      <c r="A936" s="55">
        <v>919</v>
      </c>
      <c r="B936" s="72" t="s">
        <v>154</v>
      </c>
      <c r="C936" s="72" t="s">
        <v>1153</v>
      </c>
      <c r="L936" s="57" t="s">
        <v>1053</v>
      </c>
      <c r="N936" s="73"/>
      <c r="O936" s="55">
        <v>36</v>
      </c>
      <c r="P936" s="73">
        <v>7727325.7</v>
      </c>
      <c r="Q936" s="73">
        <v>389386.9</v>
      </c>
      <c r="R936" s="55">
        <v>36</v>
      </c>
      <c r="S936" s="72">
        <v>42.7</v>
      </c>
      <c r="T936" s="72">
        <f>S936/10</f>
        <v>4.2700000000000005</v>
      </c>
      <c r="U936" s="73"/>
      <c r="V936" s="73"/>
      <c r="W936" s="73"/>
      <c r="X936" s="57"/>
      <c r="AA936" s="73"/>
      <c r="AI936" s="73">
        <v>18.2</v>
      </c>
      <c r="AR936" s="57" t="s">
        <v>1017</v>
      </c>
      <c r="AT936" s="74">
        <v>1947</v>
      </c>
      <c r="BF936" s="72" t="s">
        <v>1151</v>
      </c>
      <c r="BM936" s="74"/>
    </row>
    <row r="937" spans="1:65" s="72" customFormat="1" ht="11.25">
      <c r="A937" s="55">
        <v>920</v>
      </c>
      <c r="B937" s="72" t="s">
        <v>154</v>
      </c>
      <c r="C937" s="72" t="s">
        <v>1154</v>
      </c>
      <c r="L937" s="72" t="s">
        <v>1053</v>
      </c>
      <c r="M937" s="73"/>
      <c r="N937" s="73"/>
      <c r="O937" s="55">
        <v>36</v>
      </c>
      <c r="P937" s="73">
        <v>7727483.8</v>
      </c>
      <c r="Q937" s="73">
        <v>389316.8</v>
      </c>
      <c r="R937" s="55">
        <v>36</v>
      </c>
      <c r="S937" s="72">
        <v>62</v>
      </c>
      <c r="T937" s="72">
        <f>S937/10</f>
        <v>6.2</v>
      </c>
      <c r="X937" s="57"/>
      <c r="AI937" s="73">
        <v>13.9</v>
      </c>
      <c r="AR937" s="72" t="s">
        <v>1017</v>
      </c>
      <c r="AT937" s="74">
        <v>1947</v>
      </c>
      <c r="AZ937" s="72" t="s">
        <v>1145</v>
      </c>
      <c r="BC937" s="72" t="s">
        <v>1146</v>
      </c>
      <c r="BD937" s="72" t="s">
        <v>1031</v>
      </c>
      <c r="BM937" s="74"/>
    </row>
    <row r="938" spans="1:65" s="72" customFormat="1" ht="11.25">
      <c r="A938" s="55">
        <v>921</v>
      </c>
      <c r="B938" s="72" t="s">
        <v>222</v>
      </c>
      <c r="C938" s="72" t="s">
        <v>1155</v>
      </c>
      <c r="N938" s="73"/>
      <c r="O938" s="55">
        <v>36</v>
      </c>
      <c r="P938" s="75">
        <f>P937+(S937-W938/2)*COS(T938*PI()/200)</f>
        <v>7727450.407728598</v>
      </c>
      <c r="Q938" s="75">
        <f>Q937+(S937-W938/2)*SIN(T938*PI()/200)</f>
        <v>389369.03149317775</v>
      </c>
      <c r="R938" s="76">
        <v>35</v>
      </c>
      <c r="S938" s="75">
        <f>SQRT((P939-P937)^2+(Q939-Q937)^2)</f>
        <v>124.38665523277632</v>
      </c>
      <c r="T938" s="77">
        <f>IF(ATAN2((P939-P937),(Q939-Q937))&lt;0,ATAN2((P939-P937),(Q939-Q937))+2*PI(),ATAN2((P939-P937),(Q939-Q937)))*200/PI()</f>
        <v>136.21256561451258</v>
      </c>
      <c r="U938" s="75"/>
      <c r="V938" s="75"/>
      <c r="W938" s="75">
        <f>(S937+S939)-S938</f>
        <v>0.013344767223685494</v>
      </c>
      <c r="X938" s="57">
        <v>1040</v>
      </c>
      <c r="Y938" s="65">
        <f>SUM($X$18:X938)</f>
        <v>109357.1</v>
      </c>
      <c r="Z938" s="57"/>
      <c r="AA938" s="64"/>
      <c r="AI938" s="73"/>
      <c r="AR938" s="72" t="s">
        <v>1017</v>
      </c>
      <c r="AT938" s="74">
        <v>1947</v>
      </c>
      <c r="BM938" s="74" t="s">
        <v>225</v>
      </c>
    </row>
    <row r="939" spans="1:65" s="72" customFormat="1" ht="11.25">
      <c r="A939" s="55">
        <v>922</v>
      </c>
      <c r="B939" s="72" t="s">
        <v>154</v>
      </c>
      <c r="C939" s="72" t="s">
        <v>1156</v>
      </c>
      <c r="L939" s="72" t="s">
        <v>1053</v>
      </c>
      <c r="M939" s="73"/>
      <c r="N939" s="73"/>
      <c r="O939" s="55">
        <v>36</v>
      </c>
      <c r="P939" s="73">
        <v>7727416.8</v>
      </c>
      <c r="Q939" s="73">
        <v>389421.6</v>
      </c>
      <c r="R939" s="55">
        <v>36</v>
      </c>
      <c r="S939" s="72">
        <v>62.4</v>
      </c>
      <c r="T939" s="72">
        <f>S939/10</f>
        <v>6.24</v>
      </c>
      <c r="X939" s="57"/>
      <c r="AI939" s="73">
        <v>22.3</v>
      </c>
      <c r="AR939" s="72" t="s">
        <v>1017</v>
      </c>
      <c r="AT939" s="74">
        <v>1947</v>
      </c>
      <c r="BM939" s="74"/>
    </row>
    <row r="940" spans="1:65" s="57" customFormat="1" ht="11.25">
      <c r="A940" s="55">
        <v>923</v>
      </c>
      <c r="B940" s="57" t="s">
        <v>154</v>
      </c>
      <c r="C940" s="57" t="s">
        <v>1157</v>
      </c>
      <c r="L940" s="57" t="s">
        <v>1053</v>
      </c>
      <c r="M940" s="64"/>
      <c r="N940" s="64"/>
      <c r="O940" s="55">
        <v>36</v>
      </c>
      <c r="P940" s="64">
        <v>7727518.6</v>
      </c>
      <c r="Q940" s="64">
        <v>389262.4</v>
      </c>
      <c r="R940" s="55">
        <v>36</v>
      </c>
      <c r="S940" s="57">
        <v>126.5</v>
      </c>
      <c r="T940" s="72">
        <f>S940/10</f>
        <v>12.65</v>
      </c>
      <c r="AI940" s="64">
        <v>13.9</v>
      </c>
      <c r="AR940" s="57" t="s">
        <v>1017</v>
      </c>
      <c r="AT940" s="66">
        <v>1963</v>
      </c>
      <c r="AZ940" s="57" t="s">
        <v>1145</v>
      </c>
      <c r="BC940" s="57" t="s">
        <v>1146</v>
      </c>
      <c r="BD940" s="57" t="s">
        <v>1031</v>
      </c>
      <c r="BM940" s="66"/>
    </row>
    <row r="941" spans="1:65" s="57" customFormat="1" ht="11.25">
      <c r="A941" s="55">
        <v>924</v>
      </c>
      <c r="B941" s="57" t="s">
        <v>222</v>
      </c>
      <c r="C941" s="57" t="s">
        <v>1155</v>
      </c>
      <c r="N941" s="64"/>
      <c r="O941" s="55">
        <v>36</v>
      </c>
      <c r="P941" s="75">
        <f>P940+(S940-W941/2)*COS(T941*PI()/200)</f>
        <v>7727450.460854982</v>
      </c>
      <c r="Q941" s="75">
        <f>Q940+(S940-W941/2)*SIN(T941*PI()/200)</f>
        <v>389368.95944879</v>
      </c>
      <c r="R941" s="76">
        <v>35</v>
      </c>
      <c r="S941" s="75">
        <f>SQRT((P942-P940)^2+(Q942-Q940)^2)</f>
        <v>188.96528781749112</v>
      </c>
      <c r="T941" s="77">
        <f>IF(ATAN2((P942-P940),(Q942-Q940))&lt;0,ATAN2((P942-P940),(Q942-Q940))+2*PI(),ATAN2((P942-P940),(Q942-Q940)))*200/PI()</f>
        <v>136.21863259105092</v>
      </c>
      <c r="U941" s="75"/>
      <c r="V941" s="75"/>
      <c r="W941" s="75">
        <f>(S940+S942)-S941</f>
        <v>0.034712182508883416</v>
      </c>
      <c r="AA941" s="64"/>
      <c r="AI941" s="64"/>
      <c r="AR941" s="57" t="s">
        <v>1017</v>
      </c>
      <c r="AT941" s="66">
        <v>1963</v>
      </c>
      <c r="BM941" s="66" t="s">
        <v>225</v>
      </c>
    </row>
    <row r="942" spans="1:65" s="57" customFormat="1" ht="11.25">
      <c r="A942" s="55">
        <v>925</v>
      </c>
      <c r="B942" s="57" t="s">
        <v>154</v>
      </c>
      <c r="C942" s="57" t="s">
        <v>1156</v>
      </c>
      <c r="L942" s="57" t="s">
        <v>1053</v>
      </c>
      <c r="M942" s="64"/>
      <c r="N942" s="64"/>
      <c r="O942" s="55">
        <v>36</v>
      </c>
      <c r="P942" s="64">
        <v>7727416.8</v>
      </c>
      <c r="Q942" s="64">
        <v>389421.6</v>
      </c>
      <c r="R942" s="55">
        <v>36</v>
      </c>
      <c r="S942" s="57">
        <v>62.5</v>
      </c>
      <c r="T942" s="72">
        <f>S942/10</f>
        <v>6.25</v>
      </c>
      <c r="AI942" s="64">
        <v>22.3</v>
      </c>
      <c r="AR942" s="57" t="s">
        <v>1017</v>
      </c>
      <c r="AT942" s="66">
        <v>1947</v>
      </c>
      <c r="BM942" s="66"/>
    </row>
    <row r="943" spans="1:65" s="72" customFormat="1" ht="11.25">
      <c r="A943" s="55">
        <v>926</v>
      </c>
      <c r="B943" s="72" t="s">
        <v>154</v>
      </c>
      <c r="C943" s="72" t="s">
        <v>1158</v>
      </c>
      <c r="L943" s="72" t="s">
        <v>1053</v>
      </c>
      <c r="M943" s="73"/>
      <c r="N943" s="73"/>
      <c r="O943" s="55">
        <v>36</v>
      </c>
      <c r="P943" s="73">
        <v>7728486.8</v>
      </c>
      <c r="Q943" s="73">
        <v>389314.1</v>
      </c>
      <c r="R943" s="55">
        <v>36</v>
      </c>
      <c r="S943" s="72">
        <v>56</v>
      </c>
      <c r="T943" s="72">
        <f>S943/10</f>
        <v>5.6</v>
      </c>
      <c r="X943" s="57"/>
      <c r="AI943" s="73">
        <v>11.5</v>
      </c>
      <c r="AR943" s="72" t="s">
        <v>1017</v>
      </c>
      <c r="AT943" s="74">
        <v>1947</v>
      </c>
      <c r="AZ943" s="72" t="s">
        <v>1145</v>
      </c>
      <c r="BC943" s="72" t="s">
        <v>1146</v>
      </c>
      <c r="BD943" s="72" t="s">
        <v>1031</v>
      </c>
      <c r="BM943" s="74"/>
    </row>
    <row r="944" spans="1:65" s="72" customFormat="1" ht="11.25">
      <c r="A944" s="55">
        <v>927</v>
      </c>
      <c r="B944" s="72" t="s">
        <v>222</v>
      </c>
      <c r="C944" s="72" t="s">
        <v>1159</v>
      </c>
      <c r="N944" s="73"/>
      <c r="O944" s="55">
        <v>36</v>
      </c>
      <c r="P944" s="75">
        <f>P943+(S943-W944/2)*COS(T944*PI()/200)</f>
        <v>7728489.374656206</v>
      </c>
      <c r="Q944" s="75">
        <f>Q943+(S943-W944/2)*SIN(T944*PI()/200)</f>
        <v>389370.0523224952</v>
      </c>
      <c r="R944" s="76">
        <v>35</v>
      </c>
      <c r="S944" s="75">
        <f>SQRT((P945-P943)^2+(Q945-Q943)^2)</f>
        <v>211.02305561246914</v>
      </c>
      <c r="T944" s="77">
        <f>IF(ATAN2((P945-P943),(Q945-Q943))&lt;0,ATAN2((P945-P943),(Q945-Q943))+2*PI(),ATAN2((P945-P943),(Q945-Q943)))*200/PI()</f>
        <v>97.07264759822286</v>
      </c>
      <c r="U944" s="75"/>
      <c r="V944" s="75"/>
      <c r="W944" s="75">
        <f>(S943+S945)-S944</f>
        <v>-0.023055612469136122</v>
      </c>
      <c r="X944" s="57">
        <v>695</v>
      </c>
      <c r="Y944" s="65">
        <f>SUM($X$18:X944)</f>
        <v>110052.1</v>
      </c>
      <c r="Z944" s="57"/>
      <c r="AA944" s="64"/>
      <c r="AI944" s="73"/>
      <c r="AR944" s="72" t="s">
        <v>1017</v>
      </c>
      <c r="AT944" s="74">
        <v>1947</v>
      </c>
      <c r="BM944" s="74" t="s">
        <v>225</v>
      </c>
    </row>
    <row r="945" spans="1:65" s="72" customFormat="1" ht="11.25">
      <c r="A945" s="55">
        <v>928</v>
      </c>
      <c r="B945" s="72" t="s">
        <v>154</v>
      </c>
      <c r="C945" s="72" t="s">
        <v>1160</v>
      </c>
      <c r="L945" s="72" t="s">
        <v>1053</v>
      </c>
      <c r="M945" s="73"/>
      <c r="N945" s="73"/>
      <c r="O945" s="55">
        <v>36</v>
      </c>
      <c r="P945" s="73">
        <v>7728496.5</v>
      </c>
      <c r="Q945" s="73">
        <v>389524.9</v>
      </c>
      <c r="R945" s="55">
        <v>36</v>
      </c>
      <c r="S945" s="72">
        <v>155</v>
      </c>
      <c r="T945" s="72">
        <f>S945/10</f>
        <v>15.5</v>
      </c>
      <c r="X945" s="57"/>
      <c r="AI945" s="73">
        <v>13.1</v>
      </c>
      <c r="AR945" s="72" t="s">
        <v>1017</v>
      </c>
      <c r="AT945" s="74">
        <v>1947</v>
      </c>
      <c r="BM945" s="74"/>
    </row>
    <row r="946" spans="1:65" s="57" customFormat="1" ht="11.25">
      <c r="A946" s="55">
        <v>929</v>
      </c>
      <c r="B946" s="57" t="s">
        <v>154</v>
      </c>
      <c r="C946" s="57" t="s">
        <v>1161</v>
      </c>
      <c r="L946" s="57" t="s">
        <v>1053</v>
      </c>
      <c r="M946" s="64"/>
      <c r="N946" s="64"/>
      <c r="O946" s="55">
        <v>36</v>
      </c>
      <c r="P946" s="64">
        <v>7728479.2</v>
      </c>
      <c r="Q946" s="64">
        <v>389137.8</v>
      </c>
      <c r="R946" s="55">
        <v>36</v>
      </c>
      <c r="S946" s="57">
        <v>232.4</v>
      </c>
      <c r="T946" s="72">
        <f>S946/10</f>
        <v>23.240000000000002</v>
      </c>
      <c r="AI946" s="64">
        <v>11.5</v>
      </c>
      <c r="AR946" s="57" t="s">
        <v>1017</v>
      </c>
      <c r="AT946" s="66">
        <v>1963</v>
      </c>
      <c r="AZ946" s="57" t="s">
        <v>1145</v>
      </c>
      <c r="BC946" s="57" t="s">
        <v>1146</v>
      </c>
      <c r="BD946" s="57" t="s">
        <v>1031</v>
      </c>
      <c r="BM946" s="66"/>
    </row>
    <row r="947" spans="1:65" s="57" customFormat="1" ht="11.25">
      <c r="A947" s="55">
        <v>930</v>
      </c>
      <c r="B947" s="57" t="s">
        <v>222</v>
      </c>
      <c r="C947" s="57" t="s">
        <v>1159</v>
      </c>
      <c r="N947" s="64"/>
      <c r="O947" s="55">
        <v>36</v>
      </c>
      <c r="P947" s="75">
        <f>P946+(S946-W947/2)*COS(T947*PI()/200)</f>
        <v>7728489.827145923</v>
      </c>
      <c r="Q947" s="75">
        <f>Q946+(S946-W947/2)*SIN(T947*PI()/200)</f>
        <v>389369.93336421566</v>
      </c>
      <c r="R947" s="76">
        <v>35</v>
      </c>
      <c r="S947" s="75">
        <f>SQRT((P948-P946)^2+(Q948-Q946)^2)</f>
        <v>432.95298821002797</v>
      </c>
      <c r="T947" s="77">
        <f>IF(ATAN2((P948-P946),(Q948-Q946))&lt;0,ATAN2((P948-P946),(Q948-Q946))+2*PI(),ATAN2((P948-P946),(Q948-Q946)))*200/PI()</f>
        <v>97.0875661322043</v>
      </c>
      <c r="U947" s="75"/>
      <c r="V947" s="75"/>
      <c r="W947" s="75">
        <f>(S946+S948)-S947</f>
        <v>0.04701178997203215</v>
      </c>
      <c r="AA947" s="64"/>
      <c r="AI947" s="64"/>
      <c r="AR947" s="57" t="s">
        <v>1017</v>
      </c>
      <c r="AT947" s="66">
        <v>1963</v>
      </c>
      <c r="BM947" s="66" t="s">
        <v>225</v>
      </c>
    </row>
    <row r="948" spans="1:65" s="57" customFormat="1" ht="11.25">
      <c r="A948" s="55">
        <v>931</v>
      </c>
      <c r="B948" s="57" t="s">
        <v>154</v>
      </c>
      <c r="C948" s="57" t="s">
        <v>1162</v>
      </c>
      <c r="L948" s="57" t="s">
        <v>1053</v>
      </c>
      <c r="M948" s="64"/>
      <c r="N948" s="64"/>
      <c r="O948" s="55">
        <v>36</v>
      </c>
      <c r="P948" s="64">
        <v>7728499</v>
      </c>
      <c r="Q948" s="64">
        <v>389570.3</v>
      </c>
      <c r="R948" s="55">
        <v>36</v>
      </c>
      <c r="S948" s="57">
        <v>200.6</v>
      </c>
      <c r="T948" s="72">
        <f>S948/10</f>
        <v>20.06</v>
      </c>
      <c r="AI948" s="64">
        <v>13.1</v>
      </c>
      <c r="AR948" s="57" t="s">
        <v>1017</v>
      </c>
      <c r="AT948" s="66">
        <v>1963</v>
      </c>
      <c r="BM948" s="66"/>
    </row>
    <row r="949" spans="1:65" s="72" customFormat="1" ht="11.25">
      <c r="A949" s="55">
        <v>932</v>
      </c>
      <c r="B949" s="72" t="s">
        <v>154</v>
      </c>
      <c r="C949" s="72" t="s">
        <v>1163</v>
      </c>
      <c r="L949" s="72" t="s">
        <v>1053</v>
      </c>
      <c r="M949" s="73"/>
      <c r="N949" s="73"/>
      <c r="O949" s="55">
        <v>36</v>
      </c>
      <c r="P949" s="73">
        <v>7729216.3</v>
      </c>
      <c r="Q949" s="73">
        <v>389252.9</v>
      </c>
      <c r="R949" s="55">
        <v>36</v>
      </c>
      <c r="S949" s="72">
        <v>58</v>
      </c>
      <c r="T949" s="72">
        <f>S949/10</f>
        <v>5.8</v>
      </c>
      <c r="X949" s="57"/>
      <c r="AI949" s="73">
        <v>12.7</v>
      </c>
      <c r="AR949" s="72" t="s">
        <v>1017</v>
      </c>
      <c r="AT949" s="74">
        <v>1947</v>
      </c>
      <c r="AZ949" s="72" t="s">
        <v>1145</v>
      </c>
      <c r="BC949" s="72" t="s">
        <v>1146</v>
      </c>
      <c r="BD949" s="72" t="s">
        <v>1031</v>
      </c>
      <c r="BM949" s="74"/>
    </row>
    <row r="950" spans="1:65" s="72" customFormat="1" ht="11.25">
      <c r="A950" s="55">
        <v>933</v>
      </c>
      <c r="B950" s="72" t="s">
        <v>222</v>
      </c>
      <c r="C950" s="72" t="s">
        <v>1164</v>
      </c>
      <c r="N950" s="73"/>
      <c r="O950" s="55">
        <v>36</v>
      </c>
      <c r="P950" s="75">
        <f>P949+(S949-W950/2)*COS(T950*PI()/200)</f>
        <v>7729187.800879636</v>
      </c>
      <c r="Q950" s="75">
        <f>Q949+(S949-W950/2)*SIN(T950*PI()/200)</f>
        <v>389303.4371044766</v>
      </c>
      <c r="R950" s="76">
        <v>35</v>
      </c>
      <c r="S950" s="75">
        <f>SQRT((P951-P949)^2+(Q951-Q949)^2)</f>
        <v>115.83790398625729</v>
      </c>
      <c r="T950" s="77">
        <f>IF(ATAN2((P951-P949),(Q951-Q949))&lt;0,ATAN2((P951-P949),(Q951-Q949))+2*PI(),ATAN2((P951-P949),(Q951-Q949)))*200/PI()</f>
        <v>132.6885822555293</v>
      </c>
      <c r="U950" s="75"/>
      <c r="V950" s="75"/>
      <c r="W950" s="75">
        <f>(S949+S951)-S950</f>
        <v>-0.03790398625729097</v>
      </c>
      <c r="X950" s="57">
        <v>960</v>
      </c>
      <c r="Y950" s="65">
        <f>SUM($X$18:X950)</f>
        <v>111012.1</v>
      </c>
      <c r="Z950" s="57"/>
      <c r="AA950" s="64"/>
      <c r="AI950" s="73"/>
      <c r="AR950" s="72" t="s">
        <v>1017</v>
      </c>
      <c r="AT950" s="74">
        <v>1947</v>
      </c>
      <c r="BM950" s="74" t="s">
        <v>225</v>
      </c>
    </row>
    <row r="951" spans="1:65" s="72" customFormat="1" ht="11.25">
      <c r="A951" s="55">
        <v>934</v>
      </c>
      <c r="B951" s="72" t="s">
        <v>154</v>
      </c>
      <c r="C951" s="72" t="s">
        <v>1165</v>
      </c>
      <c r="L951" s="72" t="s">
        <v>1053</v>
      </c>
      <c r="M951" s="73"/>
      <c r="N951" s="73"/>
      <c r="O951" s="55">
        <v>36</v>
      </c>
      <c r="P951" s="73">
        <v>7729159.4</v>
      </c>
      <c r="Q951" s="73">
        <v>389353.8</v>
      </c>
      <c r="R951" s="55">
        <v>36</v>
      </c>
      <c r="S951" s="72">
        <v>57.8</v>
      </c>
      <c r="T951" s="72">
        <f>S951/10</f>
        <v>5.779999999999999</v>
      </c>
      <c r="X951" s="57"/>
      <c r="AI951" s="73">
        <v>14</v>
      </c>
      <c r="AR951" s="72" t="s">
        <v>1017</v>
      </c>
      <c r="AT951" s="74">
        <v>1947</v>
      </c>
      <c r="BM951" s="74"/>
    </row>
    <row r="952" spans="1:65" s="57" customFormat="1" ht="11.25">
      <c r="A952" s="55">
        <v>935</v>
      </c>
      <c r="B952" s="57" t="s">
        <v>154</v>
      </c>
      <c r="C952" s="57" t="s">
        <v>1166</v>
      </c>
      <c r="L952" s="57" t="s">
        <v>1053</v>
      </c>
      <c r="M952" s="64"/>
      <c r="N952" s="64"/>
      <c r="O952" s="55">
        <v>36</v>
      </c>
      <c r="P952" s="64">
        <v>7729290.8</v>
      </c>
      <c r="Q952" s="64">
        <v>389194.9</v>
      </c>
      <c r="R952" s="55">
        <v>36</v>
      </c>
      <c r="S952" s="57">
        <v>137</v>
      </c>
      <c r="T952" s="72">
        <f>S952/10</f>
        <v>13.7</v>
      </c>
      <c r="AI952" s="64">
        <v>12.7</v>
      </c>
      <c r="AR952" s="57" t="s">
        <v>1017</v>
      </c>
      <c r="AT952" s="66">
        <v>1963</v>
      </c>
      <c r="AZ952" s="57" t="s">
        <v>1145</v>
      </c>
      <c r="BC952" s="57" t="s">
        <v>1146</v>
      </c>
      <c r="BD952" s="57" t="s">
        <v>1031</v>
      </c>
      <c r="BM952" s="66"/>
    </row>
    <row r="953" spans="1:65" s="57" customFormat="1" ht="11.25">
      <c r="A953" s="55">
        <v>936</v>
      </c>
      <c r="B953" s="57" t="s">
        <v>222</v>
      </c>
      <c r="C953" s="57" t="s">
        <v>1164</v>
      </c>
      <c r="N953" s="64"/>
      <c r="O953" s="55">
        <v>36</v>
      </c>
      <c r="P953" s="75">
        <f>P952+(S952-W953/2)*COS(T953*PI()/200)</f>
        <v>7729222.192896207</v>
      </c>
      <c r="Q953" s="75">
        <f>Q952+(S952-W953/2)*SIN(T953*PI()/200)</f>
        <v>389313.5061487744</v>
      </c>
      <c r="R953" s="76">
        <v>35</v>
      </c>
      <c r="S953" s="75">
        <f>SQRT((P954-P952)^2+(Q954-Q952)^2)</f>
        <v>254.0390717980839</v>
      </c>
      <c r="T953" s="77">
        <f>IF(ATAN2((P954-P952),(Q954-Q952))&lt;0,ATAN2((P954-P952),(Q954-Q952))+2*PI(),ATAN2((P954-P952),(Q954-Q952)))*200/PI()</f>
        <v>133.385566062692</v>
      </c>
      <c r="U953" s="75"/>
      <c r="V953" s="75"/>
      <c r="W953" s="75">
        <f>(S952+S954)-S953</f>
        <v>-0.039071798083909925</v>
      </c>
      <c r="AA953" s="64"/>
      <c r="AI953" s="64"/>
      <c r="AR953" s="57" t="s">
        <v>1017</v>
      </c>
      <c r="AT953" s="66">
        <v>1963</v>
      </c>
      <c r="BM953" s="66" t="s">
        <v>225</v>
      </c>
    </row>
    <row r="954" spans="1:65" s="57" customFormat="1" ht="11.25">
      <c r="A954" s="55">
        <v>937</v>
      </c>
      <c r="B954" s="57" t="s">
        <v>154</v>
      </c>
      <c r="C954" s="57" t="s">
        <v>1167</v>
      </c>
      <c r="L954" s="57" t="s">
        <v>1053</v>
      </c>
      <c r="M954" s="64"/>
      <c r="N954" s="64"/>
      <c r="O954" s="55">
        <v>36</v>
      </c>
      <c r="P954" s="64">
        <v>7729163.6</v>
      </c>
      <c r="Q954" s="64">
        <v>389414.8</v>
      </c>
      <c r="R954" s="55">
        <v>36</v>
      </c>
      <c r="S954" s="57">
        <v>117</v>
      </c>
      <c r="T954" s="72">
        <f>S954/10</f>
        <v>11.7</v>
      </c>
      <c r="AI954" s="64">
        <v>14</v>
      </c>
      <c r="AR954" s="57" t="s">
        <v>1017</v>
      </c>
      <c r="AT954" s="66">
        <v>1963</v>
      </c>
      <c r="BM954" s="66"/>
    </row>
    <row r="955" spans="1:65" s="72" customFormat="1" ht="11.25">
      <c r="A955" s="55">
        <v>938</v>
      </c>
      <c r="B955" s="72" t="s">
        <v>154</v>
      </c>
      <c r="C955" s="72" t="s">
        <v>1168</v>
      </c>
      <c r="L955" s="72" t="s">
        <v>1053</v>
      </c>
      <c r="M955" s="73"/>
      <c r="N955" s="73"/>
      <c r="O955" s="55">
        <v>36</v>
      </c>
      <c r="P955" s="73">
        <v>7730165.8</v>
      </c>
      <c r="Q955" s="73">
        <v>389025.7</v>
      </c>
      <c r="R955" s="55">
        <v>36</v>
      </c>
      <c r="S955" s="72">
        <v>115</v>
      </c>
      <c r="T955" s="72">
        <f>S955/10</f>
        <v>11.5</v>
      </c>
      <c r="X955" s="57"/>
      <c r="AI955" s="73">
        <v>11.8</v>
      </c>
      <c r="AR955" s="72" t="s">
        <v>1017</v>
      </c>
      <c r="AT955" s="74">
        <v>1947</v>
      </c>
      <c r="BM955" s="74"/>
    </row>
    <row r="956" spans="1:65" s="72" customFormat="1" ht="11.25">
      <c r="A956" s="55">
        <v>939</v>
      </c>
      <c r="B956" s="57" t="s">
        <v>222</v>
      </c>
      <c r="C956" s="72" t="s">
        <v>1169</v>
      </c>
      <c r="N956" s="73"/>
      <c r="O956" s="55">
        <v>36</v>
      </c>
      <c r="P956" s="75">
        <f>P955+(S955-W956/2)*COS(T956*PI()/200)</f>
        <v>7730123.827015057</v>
      </c>
      <c r="Q956" s="75">
        <f>Q955+(S955-W956/2)*SIN(T956*PI()/200)</f>
        <v>389132.78620740643</v>
      </c>
      <c r="R956" s="76">
        <v>35</v>
      </c>
      <c r="S956" s="75">
        <f>SQRT((P957-P955)^2+(Q957-Q955)^2)</f>
        <v>229.63640826307096</v>
      </c>
      <c r="T956" s="77">
        <f>IF(ATAN2((P957-P955),(Q957-Q955))&lt;0,ATAN2((P957-P955),(Q957-Q955))+2*PI(),ATAN2((P957-P955),(Q957-Q955)))*200/PI()</f>
        <v>123.78105487331693</v>
      </c>
      <c r="U956" s="75"/>
      <c r="V956" s="75"/>
      <c r="W956" s="75">
        <f>(S955+S957)-S956</f>
        <v>-0.03640826307096745</v>
      </c>
      <c r="X956" s="57">
        <v>815</v>
      </c>
      <c r="Y956" s="65">
        <f>SUM($X$18:X956)</f>
        <v>111827.1</v>
      </c>
      <c r="Z956" s="57"/>
      <c r="AA956" s="64"/>
      <c r="AI956" s="73"/>
      <c r="AR956" s="72" t="s">
        <v>1017</v>
      </c>
      <c r="AT956" s="74">
        <v>1947</v>
      </c>
      <c r="BM956" s="74" t="s">
        <v>225</v>
      </c>
    </row>
    <row r="957" spans="1:65" s="72" customFormat="1" ht="11.25">
      <c r="A957" s="55">
        <v>940</v>
      </c>
      <c r="B957" s="72" t="s">
        <v>154</v>
      </c>
      <c r="C957" s="72" t="s">
        <v>1170</v>
      </c>
      <c r="L957" s="72" t="s">
        <v>1053</v>
      </c>
      <c r="M957" s="73"/>
      <c r="N957" s="73"/>
      <c r="O957" s="55">
        <v>36</v>
      </c>
      <c r="P957" s="73">
        <v>7730082</v>
      </c>
      <c r="Q957" s="73">
        <v>389239.5</v>
      </c>
      <c r="R957" s="55">
        <v>36</v>
      </c>
      <c r="S957" s="72">
        <v>114.6</v>
      </c>
      <c r="T957" s="72">
        <f>S957/10</f>
        <v>11.459999999999999</v>
      </c>
      <c r="X957" s="57"/>
      <c r="AI957" s="73">
        <v>12.8</v>
      </c>
      <c r="AR957" s="72" t="s">
        <v>1017</v>
      </c>
      <c r="AT957" s="74">
        <v>1947</v>
      </c>
      <c r="BM957" s="74"/>
    </row>
    <row r="958" spans="1:65" s="57" customFormat="1" ht="11.25">
      <c r="A958" s="55">
        <v>941</v>
      </c>
      <c r="B958" s="57" t="s">
        <v>154</v>
      </c>
      <c r="C958" s="57" t="s">
        <v>1171</v>
      </c>
      <c r="L958" s="57" t="s">
        <v>1053</v>
      </c>
      <c r="M958" s="64"/>
      <c r="N958" s="64"/>
      <c r="O958" s="55">
        <v>36</v>
      </c>
      <c r="P958" s="64">
        <v>7730222.3</v>
      </c>
      <c r="Q958" s="64">
        <v>388881.6</v>
      </c>
      <c r="R958" s="55">
        <v>36</v>
      </c>
      <c r="S958" s="57">
        <v>269.8</v>
      </c>
      <c r="T958" s="72">
        <f>S958/10</f>
        <v>26.98</v>
      </c>
      <c r="AI958" s="64">
        <v>11.8</v>
      </c>
      <c r="AR958" s="57" t="s">
        <v>1017</v>
      </c>
      <c r="AT958" s="66">
        <v>1963</v>
      </c>
      <c r="BM958" s="66"/>
    </row>
    <row r="959" spans="1:65" s="57" customFormat="1" ht="11.25">
      <c r="A959" s="55">
        <v>942</v>
      </c>
      <c r="B959" s="57" t="s">
        <v>222</v>
      </c>
      <c r="C959" s="57" t="s">
        <v>1169</v>
      </c>
      <c r="N959" s="64"/>
      <c r="O959" s="55">
        <v>36</v>
      </c>
      <c r="P959" s="75">
        <f>P958+(S958-W959/2)*COS(T959*PI()/200)</f>
        <v>7730150.418748428</v>
      </c>
      <c r="Q959" s="75">
        <f>Q958+(S958-W959/2)*SIN(T959*PI()/200)</f>
        <v>389141.6482138762</v>
      </c>
      <c r="R959" s="76">
        <v>35</v>
      </c>
      <c r="S959" s="75">
        <f>SQRT((P960-P958)^2+(Q960-Q958)^2)</f>
        <v>439.89980677427405</v>
      </c>
      <c r="T959" s="77">
        <f>IF(ATAN2((P960-P958),(Q960-Q958))&lt;0,ATAN2((P960-P958),(Q960-Q958))+2*PI(),ATAN2((P960-P958),(Q960-Q958)))*200/PI()</f>
        <v>117.16844709211303</v>
      </c>
      <c r="U959" s="75"/>
      <c r="V959" s="75"/>
      <c r="W959" s="75">
        <f>(S958+S960)-S959</f>
        <v>0.0001932257259227299</v>
      </c>
      <c r="AA959" s="64"/>
      <c r="AI959" s="64"/>
      <c r="AR959" s="57" t="s">
        <v>1017</v>
      </c>
      <c r="AT959" s="66">
        <v>1963</v>
      </c>
      <c r="BM959" s="66" t="s">
        <v>225</v>
      </c>
    </row>
    <row r="960" spans="1:65" s="57" customFormat="1" ht="11.25">
      <c r="A960" s="55">
        <v>943</v>
      </c>
      <c r="B960" s="57" t="s">
        <v>154</v>
      </c>
      <c r="C960" s="57" t="s">
        <v>1172</v>
      </c>
      <c r="L960" s="57" t="s">
        <v>1053</v>
      </c>
      <c r="M960" s="64"/>
      <c r="N960" s="64"/>
      <c r="O960" s="55">
        <v>36</v>
      </c>
      <c r="P960" s="64">
        <v>7730105.1</v>
      </c>
      <c r="Q960" s="64">
        <v>389305.6</v>
      </c>
      <c r="R960" s="55">
        <v>36</v>
      </c>
      <c r="S960" s="57">
        <v>170.1</v>
      </c>
      <c r="T960" s="72">
        <f>S960/10</f>
        <v>17.009999999999998</v>
      </c>
      <c r="AI960" s="64">
        <v>12.8</v>
      </c>
      <c r="AR960" s="57" t="s">
        <v>1017</v>
      </c>
      <c r="AT960" s="66">
        <v>1963</v>
      </c>
      <c r="BM960" s="66"/>
    </row>
    <row r="961" spans="1:65" s="72" customFormat="1" ht="11.25">
      <c r="A961" s="55">
        <v>944</v>
      </c>
      <c r="B961" s="72" t="s">
        <v>154</v>
      </c>
      <c r="C961" s="72" t="s">
        <v>1173</v>
      </c>
      <c r="L961" s="72" t="s">
        <v>1053</v>
      </c>
      <c r="M961" s="73"/>
      <c r="N961" s="73"/>
      <c r="O961" s="55">
        <v>36</v>
      </c>
      <c r="P961" s="73">
        <v>7730933.3</v>
      </c>
      <c r="Q961" s="73">
        <v>388918.6</v>
      </c>
      <c r="R961" s="55">
        <v>36</v>
      </c>
      <c r="S961" s="72">
        <v>41</v>
      </c>
      <c r="T961" s="72">
        <f>S961/10</f>
        <v>4.1</v>
      </c>
      <c r="X961" s="57"/>
      <c r="AI961" s="73">
        <v>15.5</v>
      </c>
      <c r="AR961" s="72" t="s">
        <v>1017</v>
      </c>
      <c r="AT961" s="74">
        <v>1947</v>
      </c>
      <c r="AZ961" s="72" t="s">
        <v>1174</v>
      </c>
      <c r="BD961" s="72" t="s">
        <v>235</v>
      </c>
      <c r="BM961" s="74"/>
    </row>
    <row r="962" spans="1:65" s="72" customFormat="1" ht="11.25">
      <c r="A962" s="55">
        <v>945</v>
      </c>
      <c r="B962" s="57" t="s">
        <v>222</v>
      </c>
      <c r="C962" s="72" t="s">
        <v>1175</v>
      </c>
      <c r="K962" s="72">
        <v>1947</v>
      </c>
      <c r="N962" s="73"/>
      <c r="O962" s="55">
        <v>36</v>
      </c>
      <c r="P962" s="75">
        <f>P961+(S961-W962/2)*COS(T962*PI()/200)</f>
        <v>7730919.895561184</v>
      </c>
      <c r="Q962" s="75">
        <f>Q961+(S961-W962/2)*SIN(T962*PI()/200)</f>
        <v>388957.32851707126</v>
      </c>
      <c r="R962" s="76">
        <v>35</v>
      </c>
      <c r="S962" s="75">
        <f>SQRT((P963-P961)^2+(Q963-Q961)^2)</f>
        <v>99.36528568873725</v>
      </c>
      <c r="T962" s="77">
        <f>IF(ATAN2((P963-P961),(Q963-Q961))&lt;0,ATAN2((P963-P961),(Q963-Q961))+2*PI(),ATAN2((P963-P961),(Q963-Q961)))*200/PI()</f>
        <v>121.2126624976801</v>
      </c>
      <c r="U962" s="75"/>
      <c r="V962" s="75"/>
      <c r="W962" s="75">
        <f>(S961+S963)-S962</f>
        <v>0.03471431126276059</v>
      </c>
      <c r="X962" s="57">
        <v>215</v>
      </c>
      <c r="Y962" s="65">
        <f>SUM($X$18:X962)</f>
        <v>112042.1</v>
      </c>
      <c r="Z962" s="57"/>
      <c r="AA962" s="64"/>
      <c r="AI962" s="73"/>
      <c r="AR962" s="72" t="s">
        <v>1017</v>
      </c>
      <c r="AT962" s="74">
        <v>1947</v>
      </c>
      <c r="BM962" s="74" t="s">
        <v>225</v>
      </c>
    </row>
    <row r="963" spans="1:65" s="72" customFormat="1" ht="11.25">
      <c r="A963" s="55">
        <v>946</v>
      </c>
      <c r="B963" s="72" t="s">
        <v>154</v>
      </c>
      <c r="C963" s="72" t="s">
        <v>1176</v>
      </c>
      <c r="L963" s="72" t="s">
        <v>1053</v>
      </c>
      <c r="M963" s="73"/>
      <c r="N963" s="73"/>
      <c r="O963" s="55">
        <v>36</v>
      </c>
      <c r="P963" s="73">
        <v>7730900.8</v>
      </c>
      <c r="Q963" s="73">
        <v>389012.5</v>
      </c>
      <c r="R963" s="55">
        <v>36</v>
      </c>
      <c r="S963" s="72">
        <v>58.4</v>
      </c>
      <c r="T963" s="72">
        <f>S963/10</f>
        <v>5.84</v>
      </c>
      <c r="X963" s="57"/>
      <c r="AI963" s="73">
        <v>14</v>
      </c>
      <c r="AR963" s="72" t="s">
        <v>1017</v>
      </c>
      <c r="AT963" s="74">
        <v>1947</v>
      </c>
      <c r="AZ963" s="72" t="s">
        <v>1177</v>
      </c>
      <c r="BD963" s="72" t="s">
        <v>235</v>
      </c>
      <c r="BM963" s="74"/>
    </row>
    <row r="964" spans="1:65" s="57" customFormat="1" ht="11.25">
      <c r="A964" s="55">
        <v>947</v>
      </c>
      <c r="B964" s="57" t="s">
        <v>154</v>
      </c>
      <c r="C964" s="57" t="s">
        <v>1178</v>
      </c>
      <c r="L964" s="57" t="s">
        <v>1053</v>
      </c>
      <c r="M964" s="64"/>
      <c r="N964" s="64"/>
      <c r="O964" s="55">
        <v>36</v>
      </c>
      <c r="P964" s="64">
        <v>7730946.2</v>
      </c>
      <c r="Q964" s="64">
        <v>388881.3</v>
      </c>
      <c r="R964" s="55">
        <v>36</v>
      </c>
      <c r="S964" s="57">
        <v>89.5</v>
      </c>
      <c r="T964" s="72">
        <f>S964/10</f>
        <v>8.95</v>
      </c>
      <c r="AI964" s="64">
        <v>15.5</v>
      </c>
      <c r="AR964" s="57" t="s">
        <v>1017</v>
      </c>
      <c r="AT964" s="66">
        <v>1963</v>
      </c>
      <c r="AZ964" s="57" t="s">
        <v>1174</v>
      </c>
      <c r="BD964" s="57" t="s">
        <v>235</v>
      </c>
      <c r="BM964" s="66"/>
    </row>
    <row r="965" spans="1:65" s="57" customFormat="1" ht="11.25">
      <c r="A965" s="55">
        <v>948</v>
      </c>
      <c r="B965" s="57" t="s">
        <v>222</v>
      </c>
      <c r="C965" s="57" t="s">
        <v>1175</v>
      </c>
      <c r="K965" s="57">
        <v>1963</v>
      </c>
      <c r="N965" s="64"/>
      <c r="O965" s="55">
        <v>36</v>
      </c>
      <c r="P965" s="75">
        <f>P964+(S964-W965/2)*COS(T965*PI()/200)</f>
        <v>7730917.474600668</v>
      </c>
      <c r="Q965" s="75">
        <f>Q964+(S964-W965/2)*SIN(T965*PI()/200)</f>
        <v>388966.03992802993</v>
      </c>
      <c r="R965" s="76">
        <v>35</v>
      </c>
      <c r="S965" s="75">
        <f>SQRT((P966-P964)^2+(Q966-Q964)^2)</f>
        <v>199.35255202779726</v>
      </c>
      <c r="T965" s="77">
        <f>IF(ATAN2((P966-P964),(Q966-Q964))&lt;0,ATAN2((P966-P964),(Q966-Q964))+2*PI(),ATAN2((P966-P964),(Q966-Q964)))*200/PI()</f>
        <v>120.80643093919294</v>
      </c>
      <c r="U965" s="75"/>
      <c r="V965" s="75"/>
      <c r="W965" s="75">
        <f>(S964+S966)-S965</f>
        <v>0.04744797220274677</v>
      </c>
      <c r="AA965" s="64"/>
      <c r="AI965" s="64"/>
      <c r="AR965" s="57" t="s">
        <v>1017</v>
      </c>
      <c r="AT965" s="66">
        <v>1963</v>
      </c>
      <c r="BM965" s="66" t="s">
        <v>225</v>
      </c>
    </row>
    <row r="966" spans="1:65" s="57" customFormat="1" ht="11.25">
      <c r="A966" s="55">
        <v>949</v>
      </c>
      <c r="B966" s="57" t="s">
        <v>154</v>
      </c>
      <c r="C966" s="57" t="s">
        <v>1179</v>
      </c>
      <c r="L966" s="57" t="s">
        <v>1053</v>
      </c>
      <c r="M966" s="64"/>
      <c r="N966" s="64"/>
      <c r="O966" s="55">
        <v>36</v>
      </c>
      <c r="P966" s="64">
        <v>7730882.2</v>
      </c>
      <c r="Q966" s="64">
        <v>389070.1</v>
      </c>
      <c r="R966" s="55">
        <v>36</v>
      </c>
      <c r="S966" s="57">
        <v>109.9</v>
      </c>
      <c r="T966" s="72">
        <f>S966/10</f>
        <v>10.99</v>
      </c>
      <c r="AI966" s="64">
        <v>14</v>
      </c>
      <c r="AR966" s="57" t="s">
        <v>1017</v>
      </c>
      <c r="AT966" s="66">
        <v>1963</v>
      </c>
      <c r="AZ966" s="57" t="s">
        <v>1177</v>
      </c>
      <c r="BD966" s="57" t="s">
        <v>235</v>
      </c>
      <c r="BM966" s="66"/>
    </row>
    <row r="967" spans="1:65" s="57" customFormat="1" ht="11.25">
      <c r="A967" s="55">
        <v>950</v>
      </c>
      <c r="B967" s="57" t="s">
        <v>227</v>
      </c>
      <c r="C967" s="57" t="s">
        <v>1180</v>
      </c>
      <c r="K967" s="57">
        <v>1963</v>
      </c>
      <c r="L967" s="57" t="s">
        <v>1053</v>
      </c>
      <c r="M967" s="64"/>
      <c r="N967" s="64"/>
      <c r="O967" s="55">
        <v>36</v>
      </c>
      <c r="P967" s="64">
        <v>7731130.8</v>
      </c>
      <c r="Q967" s="64">
        <v>388954.9</v>
      </c>
      <c r="R967" s="55">
        <v>36</v>
      </c>
      <c r="S967" s="60">
        <f>SQRT((P970-P967)^2+(Q970-Q967)^2)</f>
        <v>196.70002541943023</v>
      </c>
      <c r="T967" s="61">
        <f>IF(ATAN2((P970-P967),(Q970-Q967))&lt;0,ATAN2((P970-P967),(Q970-Q967))+2*PI(),ATAN2((P970-P967),(Q970-Q967)))*200/PI()</f>
        <v>299.96763499160403</v>
      </c>
      <c r="U967" s="60"/>
      <c r="V967" s="60"/>
      <c r="W967" s="60"/>
      <c r="X967" s="57">
        <v>56.7</v>
      </c>
      <c r="Y967" s="65">
        <f>SUM($X$18:X967)</f>
        <v>112098.8</v>
      </c>
      <c r="Z967" s="78"/>
      <c r="AI967" s="64">
        <v>14</v>
      </c>
      <c r="AR967" s="57" t="s">
        <v>1017</v>
      </c>
      <c r="AT967" s="66">
        <v>1963</v>
      </c>
      <c r="AZ967" s="57" t="s">
        <v>1181</v>
      </c>
      <c r="BD967" s="57" t="s">
        <v>235</v>
      </c>
      <c r="BF967" s="57" t="s">
        <v>1182</v>
      </c>
      <c r="BM967" s="66"/>
    </row>
    <row r="968" spans="1:65" s="57" customFormat="1" ht="11.25">
      <c r="A968" s="55">
        <v>951</v>
      </c>
      <c r="B968" s="57" t="s">
        <v>129</v>
      </c>
      <c r="C968" s="57">
        <v>196</v>
      </c>
      <c r="K968" s="57">
        <v>1947</v>
      </c>
      <c r="L968" s="57" t="s">
        <v>1053</v>
      </c>
      <c r="M968" s="64"/>
      <c r="N968" s="64"/>
      <c r="O968" s="55">
        <v>36</v>
      </c>
      <c r="P968" s="64">
        <v>7731131</v>
      </c>
      <c r="Q968" s="64">
        <v>388898.2</v>
      </c>
      <c r="R968" s="55">
        <v>36</v>
      </c>
      <c r="T968" s="72"/>
      <c r="X968" s="57">
        <v>140</v>
      </c>
      <c r="Y968" s="65">
        <f>SUM($X$18:X968)</f>
        <v>112238.8</v>
      </c>
      <c r="AI968" s="64">
        <v>14</v>
      </c>
      <c r="AT968" s="66">
        <v>1925</v>
      </c>
      <c r="BF968" s="57" t="s">
        <v>1183</v>
      </c>
      <c r="BM968" s="66"/>
    </row>
    <row r="969" spans="1:65" s="57" customFormat="1" ht="11.25">
      <c r="A969" s="55">
        <v>952</v>
      </c>
      <c r="B969" s="57" t="s">
        <v>1184</v>
      </c>
      <c r="C969" s="57">
        <v>196</v>
      </c>
      <c r="K969" s="57">
        <v>1947</v>
      </c>
      <c r="L969" s="57" t="s">
        <v>1053</v>
      </c>
      <c r="M969" s="64"/>
      <c r="N969" s="64"/>
      <c r="O969" s="55">
        <v>36</v>
      </c>
      <c r="P969" s="64"/>
      <c r="Q969" s="64"/>
      <c r="R969" s="55">
        <v>36</v>
      </c>
      <c r="S969" s="60"/>
      <c r="T969" s="61"/>
      <c r="U969" s="60"/>
      <c r="V969" s="60"/>
      <c r="W969" s="60"/>
      <c r="Y969" s="78"/>
      <c r="Z969" s="78"/>
      <c r="AI969" s="64"/>
      <c r="AT969" s="66"/>
      <c r="BF969" s="57" t="s">
        <v>1185</v>
      </c>
      <c r="BM969" s="66"/>
    </row>
    <row r="970" spans="1:65" s="57" customFormat="1" ht="11.25">
      <c r="A970" s="55">
        <v>953</v>
      </c>
      <c r="B970" s="57" t="s">
        <v>1186</v>
      </c>
      <c r="C970" s="57" t="s">
        <v>1187</v>
      </c>
      <c r="L970" s="57" t="s">
        <v>1053</v>
      </c>
      <c r="M970" s="64"/>
      <c r="N970" s="64"/>
      <c r="O970" s="55">
        <v>36</v>
      </c>
      <c r="P970" s="64">
        <v>7731130.7</v>
      </c>
      <c r="Q970" s="64">
        <v>388758.2</v>
      </c>
      <c r="R970" s="55">
        <v>36</v>
      </c>
      <c r="S970" s="60">
        <f>SQRT((P976-P970)^2+(Q976-Q970)^2)</f>
        <v>156.8005102032385</v>
      </c>
      <c r="T970" s="61">
        <f>IF(ATAN2((P976-P970),(Q976-Q970))&lt;0,ATAN2((P976-P970),(Q976-Q970))+2*PI(),ATAN2((P976-P970),(Q976-Q970)))*200/PI()</f>
        <v>300.16240265063925</v>
      </c>
      <c r="U970" s="60"/>
      <c r="V970" s="60"/>
      <c r="W970" s="60"/>
      <c r="X970" s="57">
        <v>51.7</v>
      </c>
      <c r="Y970" s="65">
        <f>SUM($X$18:X970)</f>
        <v>112290.5</v>
      </c>
      <c r="Z970" s="78"/>
      <c r="AI970" s="64">
        <v>77</v>
      </c>
      <c r="AP970" s="57" t="s">
        <v>1188</v>
      </c>
      <c r="AR970" s="57" t="s">
        <v>1017</v>
      </c>
      <c r="AT970" s="66">
        <v>1947</v>
      </c>
      <c r="AZ970" s="57" t="s">
        <v>1189</v>
      </c>
      <c r="BD970" s="57" t="s">
        <v>1190</v>
      </c>
      <c r="BF970" s="57" t="s">
        <v>1191</v>
      </c>
      <c r="BM970" s="66"/>
    </row>
    <row r="971" spans="1:65" s="57" customFormat="1" ht="11.25">
      <c r="A971" s="55">
        <v>954</v>
      </c>
      <c r="B971" s="67" t="s">
        <v>154</v>
      </c>
      <c r="C971" s="57" t="s">
        <v>1192</v>
      </c>
      <c r="M971" s="64"/>
      <c r="N971" s="63"/>
      <c r="O971" s="55">
        <v>36</v>
      </c>
      <c r="P971" s="60">
        <f>P970+S971*COS(T971*PI()/200)</f>
        <v>7731128.700006508</v>
      </c>
      <c r="Q971" s="60">
        <f>Q970+S971*SIN(T971*PI()/200)</f>
        <v>388758.19489797583</v>
      </c>
      <c r="R971" s="55">
        <v>36</v>
      </c>
      <c r="S971" s="64">
        <v>2</v>
      </c>
      <c r="T971" s="61">
        <f>T970-100</f>
        <v>200.16240265063925</v>
      </c>
      <c r="U971" s="60"/>
      <c r="V971" s="60"/>
      <c r="Y971" s="61"/>
      <c r="Z971" s="61"/>
      <c r="AI971" s="63"/>
      <c r="AR971" s="57" t="s">
        <v>1017</v>
      </c>
      <c r="AT971" s="66">
        <v>1947</v>
      </c>
      <c r="BF971" s="67" t="s">
        <v>156</v>
      </c>
      <c r="BM971" s="66" t="s">
        <v>197</v>
      </c>
    </row>
    <row r="972" spans="1:65" s="57" customFormat="1" ht="11.25">
      <c r="A972" s="55">
        <v>955</v>
      </c>
      <c r="B972" s="67" t="s">
        <v>154</v>
      </c>
      <c r="C972" s="57" t="s">
        <v>1193</v>
      </c>
      <c r="M972" s="64"/>
      <c r="N972" s="63"/>
      <c r="O972" s="55">
        <v>36</v>
      </c>
      <c r="P972" s="60">
        <f>P970+S972*COS(T972*PI()/200)</f>
        <v>7731132.699993492</v>
      </c>
      <c r="Q972" s="60">
        <f>Q970+S972*SIN(T972*PI()/200)</f>
        <v>388758.2051020242</v>
      </c>
      <c r="R972" s="55">
        <v>36</v>
      </c>
      <c r="S972" s="64">
        <v>2</v>
      </c>
      <c r="T972" s="61">
        <f>T970+100</f>
        <v>400.16240265063925</v>
      </c>
      <c r="U972" s="60"/>
      <c r="V972" s="60"/>
      <c r="Y972" s="61"/>
      <c r="Z972" s="61"/>
      <c r="AI972" s="63"/>
      <c r="AR972" s="57" t="s">
        <v>1017</v>
      </c>
      <c r="AT972" s="66">
        <v>1947</v>
      </c>
      <c r="BF972" s="67" t="s">
        <v>158</v>
      </c>
      <c r="BM972" s="66" t="s">
        <v>197</v>
      </c>
    </row>
    <row r="973" spans="1:65" s="57" customFormat="1" ht="11.25">
      <c r="A973" s="55">
        <v>956</v>
      </c>
      <c r="B973" s="57" t="s">
        <v>1186</v>
      </c>
      <c r="C973" s="57" t="s">
        <v>1194</v>
      </c>
      <c r="F973" s="57" t="s">
        <v>1195</v>
      </c>
      <c r="L973" s="57" t="s">
        <v>1053</v>
      </c>
      <c r="M973" s="64"/>
      <c r="N973" s="64"/>
      <c r="O973" s="55">
        <v>36</v>
      </c>
      <c r="P973" s="64">
        <v>7731130.8</v>
      </c>
      <c r="Q973" s="64">
        <v>388706.5</v>
      </c>
      <c r="R973" s="55">
        <v>36</v>
      </c>
      <c r="S973" s="60">
        <f>SQRT((P976-P973)^2+(Q976-Q973)^2)</f>
        <v>105.10042816275771</v>
      </c>
      <c r="T973" s="61">
        <f>IF(ATAN2((P976-P973),(Q976-Q973))&lt;0,ATAN2((P976-P973),(Q976-Q973))+2*PI(),ATAN2((P976-P973),(Q976-Q973)))*200/PI()</f>
        <v>300.181717804846</v>
      </c>
      <c r="U973" s="60"/>
      <c r="V973" s="60"/>
      <c r="W973" s="60"/>
      <c r="X973" s="57">
        <v>105.1</v>
      </c>
      <c r="Y973" s="65">
        <f>SUM($X$18:X973)</f>
        <v>112395.6</v>
      </c>
      <c r="Z973" s="78"/>
      <c r="AI973" s="64">
        <v>92.8</v>
      </c>
      <c r="AP973" s="57" t="s">
        <v>1196</v>
      </c>
      <c r="AR973" s="57" t="s">
        <v>1017</v>
      </c>
      <c r="AT973" s="66">
        <v>1947</v>
      </c>
      <c r="AZ973" s="57" t="s">
        <v>1197</v>
      </c>
      <c r="BC973" s="57" t="s">
        <v>1198</v>
      </c>
      <c r="BD973" s="57" t="s">
        <v>1199</v>
      </c>
      <c r="BF973" s="57" t="s">
        <v>1200</v>
      </c>
      <c r="BM973" s="66"/>
    </row>
    <row r="974" spans="1:65" s="57" customFormat="1" ht="11.25">
      <c r="A974" s="55">
        <v>957</v>
      </c>
      <c r="B974" s="67" t="s">
        <v>154</v>
      </c>
      <c r="C974" s="57" t="s">
        <v>1201</v>
      </c>
      <c r="M974" s="64"/>
      <c r="N974" s="63"/>
      <c r="O974" s="55">
        <v>36</v>
      </c>
      <c r="P974" s="60">
        <f>P973+S974*COS(T974*PI()/200)</f>
        <v>7731128.800008148</v>
      </c>
      <c r="Q974" s="60">
        <f>Q973+S974*SIN(T974*PI()/200)</f>
        <v>388706.4942911745</v>
      </c>
      <c r="R974" s="55">
        <v>36</v>
      </c>
      <c r="S974" s="64">
        <v>2</v>
      </c>
      <c r="T974" s="61">
        <f>T973-100</f>
        <v>200.18171780484602</v>
      </c>
      <c r="U974" s="60"/>
      <c r="V974" s="60"/>
      <c r="Y974" s="61"/>
      <c r="Z974" s="61"/>
      <c r="AI974" s="63"/>
      <c r="AR974" s="57" t="s">
        <v>1017</v>
      </c>
      <c r="AT974" s="66">
        <v>1947</v>
      </c>
      <c r="BF974" s="67"/>
      <c r="BM974" s="66" t="s">
        <v>197</v>
      </c>
    </row>
    <row r="975" spans="1:65" s="57" customFormat="1" ht="11.25">
      <c r="A975" s="55">
        <v>958</v>
      </c>
      <c r="B975" s="67" t="s">
        <v>154</v>
      </c>
      <c r="C975" s="57" t="s">
        <v>1202</v>
      </c>
      <c r="M975" s="64"/>
      <c r="N975" s="63"/>
      <c r="O975" s="55">
        <v>36</v>
      </c>
      <c r="P975" s="60">
        <f>P973+S975*COS(T975*PI()/200)</f>
        <v>7731132.799991852</v>
      </c>
      <c r="Q975" s="60">
        <f>Q973+S975*SIN(T975*PI()/200)</f>
        <v>388706.5057088255</v>
      </c>
      <c r="R975" s="55">
        <v>36</v>
      </c>
      <c r="S975" s="64">
        <v>2</v>
      </c>
      <c r="T975" s="61">
        <f>T973+100</f>
        <v>400.181717804846</v>
      </c>
      <c r="U975" s="60"/>
      <c r="V975" s="60"/>
      <c r="Y975" s="61"/>
      <c r="Z975" s="61"/>
      <c r="AI975" s="63"/>
      <c r="AR975" s="57" t="s">
        <v>1017</v>
      </c>
      <c r="AT975" s="66">
        <v>1947</v>
      </c>
      <c r="BF975" s="67"/>
      <c r="BM975" s="66" t="s">
        <v>197</v>
      </c>
    </row>
    <row r="976" spans="1:65" s="57" customFormat="1" ht="11.25">
      <c r="A976" s="55">
        <v>959</v>
      </c>
      <c r="B976" s="57" t="s">
        <v>1186</v>
      </c>
      <c r="C976" s="57" t="s">
        <v>1203</v>
      </c>
      <c r="L976" s="57" t="s">
        <v>1053</v>
      </c>
      <c r="M976" s="64"/>
      <c r="N976" s="64"/>
      <c r="O976" s="55">
        <v>36</v>
      </c>
      <c r="P976" s="64">
        <v>7731131.1</v>
      </c>
      <c r="Q976" s="64">
        <v>388601.4</v>
      </c>
      <c r="R976" s="55">
        <v>36</v>
      </c>
      <c r="S976" s="60">
        <f>SQRT((P979-P976)^2+(Q979-Q976)^2)</f>
        <v>117.10000000003492</v>
      </c>
      <c r="T976" s="61">
        <f>IF(ATAN2((P979-P976),(Q979-Q976))&lt;0,ATAN2((P979-P976),(Q979-Q976))+2*PI(),ATAN2((P979-P976),(Q979-Q976)))*200/PI()</f>
        <v>300</v>
      </c>
      <c r="U976" s="60"/>
      <c r="V976" s="60"/>
      <c r="W976" s="60"/>
      <c r="X976" s="57">
        <v>117.1</v>
      </c>
      <c r="Y976" s="65">
        <f>SUM($X$18:X976)</f>
        <v>112512.70000000001</v>
      </c>
      <c r="Z976" s="61"/>
      <c r="AI976" s="64">
        <v>54</v>
      </c>
      <c r="AR976" s="57" t="s">
        <v>1017</v>
      </c>
      <c r="AT976" s="66">
        <v>1947</v>
      </c>
      <c r="AZ976" s="57" t="s">
        <v>1204</v>
      </c>
      <c r="BD976" s="57" t="s">
        <v>235</v>
      </c>
      <c r="BF976" s="57" t="s">
        <v>1191</v>
      </c>
      <c r="BM976" s="66"/>
    </row>
    <row r="977" spans="1:65" s="57" customFormat="1" ht="11.25">
      <c r="A977" s="55">
        <v>960</v>
      </c>
      <c r="B977" s="67" t="s">
        <v>154</v>
      </c>
      <c r="C977" s="57" t="s">
        <v>1205</v>
      </c>
      <c r="M977" s="64"/>
      <c r="N977" s="63"/>
      <c r="O977" s="55">
        <v>36</v>
      </c>
      <c r="P977" s="60">
        <f>P976+S977*COS(T977*PI()/200)</f>
        <v>7731129.1</v>
      </c>
      <c r="Q977" s="60">
        <f>Q976+S977*SIN(T977*PI()/200)</f>
        <v>388601.4</v>
      </c>
      <c r="R977" s="55">
        <v>36</v>
      </c>
      <c r="S977" s="64">
        <v>2</v>
      </c>
      <c r="T977" s="61">
        <f>T976-100</f>
        <v>200</v>
      </c>
      <c r="U977" s="60"/>
      <c r="V977" s="60"/>
      <c r="Y977" s="61"/>
      <c r="Z977" s="61"/>
      <c r="AI977" s="63"/>
      <c r="AR977" s="57" t="s">
        <v>1017</v>
      </c>
      <c r="AT977" s="66">
        <v>1947</v>
      </c>
      <c r="BF977" s="67"/>
      <c r="BM977" s="66" t="s">
        <v>1206</v>
      </c>
    </row>
    <row r="978" spans="1:65" s="57" customFormat="1" ht="11.25">
      <c r="A978" s="55">
        <v>961</v>
      </c>
      <c r="B978" s="67" t="s">
        <v>154</v>
      </c>
      <c r="C978" s="57" t="s">
        <v>1207</v>
      </c>
      <c r="M978" s="64"/>
      <c r="N978" s="63"/>
      <c r="O978" s="55">
        <v>36</v>
      </c>
      <c r="P978" s="60">
        <f>P976+S978*COS(T978*PI()/200)</f>
        <v>7731133.1</v>
      </c>
      <c r="Q978" s="60">
        <f>Q976+S978*SIN(T978*PI()/200)</f>
        <v>388601.4</v>
      </c>
      <c r="R978" s="55">
        <v>36</v>
      </c>
      <c r="S978" s="64">
        <v>2</v>
      </c>
      <c r="T978" s="61">
        <f>T976+100</f>
        <v>400</v>
      </c>
      <c r="U978" s="60"/>
      <c r="V978" s="60"/>
      <c r="Y978" s="61"/>
      <c r="Z978" s="61"/>
      <c r="AI978" s="63"/>
      <c r="AR978" s="57" t="s">
        <v>1017</v>
      </c>
      <c r="AT978" s="66">
        <v>1947</v>
      </c>
      <c r="BF978" s="67"/>
      <c r="BM978" s="66" t="s">
        <v>1206</v>
      </c>
    </row>
    <row r="979" spans="1:65" s="57" customFormat="1" ht="11.25">
      <c r="A979" s="55">
        <v>962</v>
      </c>
      <c r="B979" s="57" t="s">
        <v>1186</v>
      </c>
      <c r="C979" s="57" t="s">
        <v>1208</v>
      </c>
      <c r="L979" s="57" t="s">
        <v>1053</v>
      </c>
      <c r="M979" s="64"/>
      <c r="N979" s="64"/>
      <c r="O979" s="55">
        <v>36</v>
      </c>
      <c r="P979" s="64">
        <v>7731131.1</v>
      </c>
      <c r="Q979" s="64">
        <v>388484.3</v>
      </c>
      <c r="R979" s="55">
        <v>36</v>
      </c>
      <c r="S979" s="60">
        <f>SQRT((P982-P979)^2+(Q982-Q979)^2)</f>
        <v>28.80624932197873</v>
      </c>
      <c r="T979" s="61">
        <f>IF(ATAN2((P982-P979),(Q982-Q979))&lt;0,ATAN2((P982-P979),(Q982-Q979))+2*PI(),ATAN2((P982-P979),(Q982-Q979)))*200/PI()</f>
        <v>301.32609936121526</v>
      </c>
      <c r="U979" s="60"/>
      <c r="V979" s="60"/>
      <c r="W979" s="60"/>
      <c r="X979" s="57">
        <v>28.8</v>
      </c>
      <c r="Y979" s="65">
        <f>SUM($X$18:X979)</f>
        <v>112541.50000000001</v>
      </c>
      <c r="Z979" s="78"/>
      <c r="AI979" s="64">
        <v>53.7</v>
      </c>
      <c r="AR979" s="57" t="s">
        <v>1017</v>
      </c>
      <c r="AT979" s="66">
        <v>1947</v>
      </c>
      <c r="AZ979" s="57" t="s">
        <v>1209</v>
      </c>
      <c r="BD979" s="57" t="s">
        <v>235</v>
      </c>
      <c r="BF979" s="57" t="s">
        <v>1191</v>
      </c>
      <c r="BM979" s="66"/>
    </row>
    <row r="980" spans="1:65" s="57" customFormat="1" ht="11.25">
      <c r="A980" s="55">
        <v>963</v>
      </c>
      <c r="B980" s="67" t="s">
        <v>154</v>
      </c>
      <c r="C980" s="57" t="s">
        <v>1210</v>
      </c>
      <c r="M980" s="64"/>
      <c r="N980" s="63"/>
      <c r="O980" s="55">
        <v>36</v>
      </c>
      <c r="P980" s="60">
        <f>P979+S980*COS(T980*PI()/200)</f>
        <v>7731129.100433886</v>
      </c>
      <c r="Q980" s="60">
        <f>Q979+S980*SIN(T980*PI()/200)</f>
        <v>388484.2583423726</v>
      </c>
      <c r="R980" s="55">
        <v>36</v>
      </c>
      <c r="S980" s="64">
        <v>2</v>
      </c>
      <c r="T980" s="61">
        <f>T979-100</f>
        <v>201.32609936121526</v>
      </c>
      <c r="U980" s="60"/>
      <c r="V980" s="60"/>
      <c r="Y980" s="61"/>
      <c r="Z980" s="61"/>
      <c r="AI980" s="63"/>
      <c r="AR980" s="57" t="s">
        <v>1017</v>
      </c>
      <c r="AT980" s="66">
        <v>1947</v>
      </c>
      <c r="BF980" s="67"/>
      <c r="BM980" s="66" t="s">
        <v>1206</v>
      </c>
    </row>
    <row r="981" spans="1:65" s="57" customFormat="1" ht="11.25">
      <c r="A981" s="55">
        <v>964</v>
      </c>
      <c r="B981" s="67" t="s">
        <v>154</v>
      </c>
      <c r="C981" s="57" t="s">
        <v>1211</v>
      </c>
      <c r="M981" s="64"/>
      <c r="N981" s="63"/>
      <c r="O981" s="55">
        <v>36</v>
      </c>
      <c r="P981" s="60">
        <f>P979+S981*COS(T981*PI()/200)</f>
        <v>7731133.099566113</v>
      </c>
      <c r="Q981" s="60">
        <f>Q979+S981*SIN(T981*PI()/200)</f>
        <v>388484.3416576274</v>
      </c>
      <c r="R981" s="55">
        <v>36</v>
      </c>
      <c r="S981" s="64">
        <v>2</v>
      </c>
      <c r="T981" s="61">
        <f>T979+100</f>
        <v>401.32609936121526</v>
      </c>
      <c r="U981" s="60"/>
      <c r="V981" s="60"/>
      <c r="Y981" s="61"/>
      <c r="Z981" s="61"/>
      <c r="AI981" s="63"/>
      <c r="AR981" s="57" t="s">
        <v>1017</v>
      </c>
      <c r="AT981" s="66">
        <v>1947</v>
      </c>
      <c r="BF981" s="67"/>
      <c r="BM981" s="66" t="s">
        <v>1206</v>
      </c>
    </row>
    <row r="982" spans="1:65" s="57" customFormat="1" ht="11.25">
      <c r="A982" s="55">
        <v>965</v>
      </c>
      <c r="B982" s="57" t="s">
        <v>1186</v>
      </c>
      <c r="C982" s="57" t="s">
        <v>1212</v>
      </c>
      <c r="L982" s="57" t="s">
        <v>1053</v>
      </c>
      <c r="M982" s="64"/>
      <c r="N982" s="64"/>
      <c r="O982" s="55">
        <v>36</v>
      </c>
      <c r="P982" s="64">
        <v>7731131.7</v>
      </c>
      <c r="Q982" s="64">
        <v>388455.5</v>
      </c>
      <c r="R982" s="55">
        <v>36</v>
      </c>
      <c r="S982" s="60">
        <f>SQRT((P985-P982)^2+(Q985-Q982)^2)</f>
        <v>44.30045146495736</v>
      </c>
      <c r="T982" s="61">
        <f>IF(ATAN2((P985-P982),(Q985-Q982))&lt;0,ATAN2((P985-P982),(Q985-Q982))+2*PI(),ATAN2((P985-P982),(Q985-Q982)))*200/PI()</f>
        <v>300.28741103736417</v>
      </c>
      <c r="U982" s="60"/>
      <c r="V982" s="60"/>
      <c r="W982" s="60"/>
      <c r="X982" s="57">
        <v>44.3</v>
      </c>
      <c r="Y982" s="65">
        <f>SUM($X$18:X982)</f>
        <v>112585.80000000002</v>
      </c>
      <c r="Z982" s="78"/>
      <c r="AI982" s="64">
        <v>72.4</v>
      </c>
      <c r="AR982" s="57" t="s">
        <v>1017</v>
      </c>
      <c r="AT982" s="66">
        <v>1947</v>
      </c>
      <c r="AZ982" s="57" t="s">
        <v>1213</v>
      </c>
      <c r="BD982" s="57" t="s">
        <v>235</v>
      </c>
      <c r="BF982" s="57" t="s">
        <v>1191</v>
      </c>
      <c r="BM982" s="66"/>
    </row>
    <row r="983" spans="1:65" s="57" customFormat="1" ht="11.25">
      <c r="A983" s="55">
        <v>966</v>
      </c>
      <c r="B983" s="67" t="s">
        <v>154</v>
      </c>
      <c r="C983" s="57" t="s">
        <v>1214</v>
      </c>
      <c r="M983" s="64"/>
      <c r="N983" s="63"/>
      <c r="O983" s="55">
        <v>36</v>
      </c>
      <c r="P983" s="60">
        <f>P982+S983*COS(T983*PI()/200)</f>
        <v>7731129.700020382</v>
      </c>
      <c r="Q983" s="60">
        <f>Q982+S983*SIN(T983*PI()/200)</f>
        <v>388455.4909707466</v>
      </c>
      <c r="R983" s="55">
        <v>36</v>
      </c>
      <c r="S983" s="64">
        <v>2</v>
      </c>
      <c r="T983" s="61">
        <f>T982-100</f>
        <v>200.28741103736417</v>
      </c>
      <c r="U983" s="60"/>
      <c r="V983" s="60"/>
      <c r="Y983" s="61"/>
      <c r="Z983" s="61"/>
      <c r="AI983" s="63"/>
      <c r="AR983" s="57" t="s">
        <v>1017</v>
      </c>
      <c r="AT983" s="66">
        <v>1947</v>
      </c>
      <c r="BF983" s="67"/>
      <c r="BM983" s="66" t="s">
        <v>1215</v>
      </c>
    </row>
    <row r="984" spans="1:65" s="57" customFormat="1" ht="11.25">
      <c r="A984" s="55">
        <v>967</v>
      </c>
      <c r="B984" s="67" t="s">
        <v>154</v>
      </c>
      <c r="C984" s="57" t="s">
        <v>1216</v>
      </c>
      <c r="M984" s="64"/>
      <c r="N984" s="63"/>
      <c r="O984" s="55">
        <v>36</v>
      </c>
      <c r="P984" s="60">
        <f>P982+S984*COS(T984*PI()/200)</f>
        <v>7731133.699979618</v>
      </c>
      <c r="Q984" s="60">
        <f>Q982+S984*SIN(T984*PI()/200)</f>
        <v>388455.5090292534</v>
      </c>
      <c r="R984" s="55">
        <v>36</v>
      </c>
      <c r="S984" s="64">
        <v>2</v>
      </c>
      <c r="T984" s="61">
        <f>T982+100</f>
        <v>400.28741103736417</v>
      </c>
      <c r="U984" s="60"/>
      <c r="V984" s="60"/>
      <c r="Y984" s="61"/>
      <c r="Z984" s="61"/>
      <c r="AI984" s="63"/>
      <c r="AR984" s="57" t="s">
        <v>1017</v>
      </c>
      <c r="AT984" s="66">
        <v>1947</v>
      </c>
      <c r="BF984" s="67" t="s">
        <v>1217</v>
      </c>
      <c r="BM984" s="66" t="s">
        <v>1215</v>
      </c>
    </row>
    <row r="985" spans="1:65" s="57" customFormat="1" ht="11.25">
      <c r="A985" s="55">
        <v>968</v>
      </c>
      <c r="B985" s="57" t="s">
        <v>1186</v>
      </c>
      <c r="C985" s="57" t="s">
        <v>1218</v>
      </c>
      <c r="L985" s="57" t="s">
        <v>1053</v>
      </c>
      <c r="M985" s="64"/>
      <c r="N985" s="64"/>
      <c r="O985" s="55">
        <v>36</v>
      </c>
      <c r="P985" s="64">
        <v>7731131.9</v>
      </c>
      <c r="Q985" s="64">
        <v>388411.2</v>
      </c>
      <c r="R985" s="55">
        <v>36</v>
      </c>
      <c r="S985" s="60">
        <f>SQRT((P988-P985)^2+(Q988-Q985)^2)</f>
        <v>33.40014970028549</v>
      </c>
      <c r="T985" s="61">
        <f>IF(ATAN2((P988-P985),(Q988-Q985))&lt;0,ATAN2((P988-P985),(Q988-Q985))+2*PI(),ATAN2((P988-P985),(Q988-Q985)))*200/PI()</f>
        <v>300.19060415202483</v>
      </c>
      <c r="U985" s="60"/>
      <c r="V985" s="60"/>
      <c r="W985" s="60"/>
      <c r="X985" s="57">
        <v>33.4</v>
      </c>
      <c r="Y985" s="65">
        <f>SUM($X$18:X985)</f>
        <v>112619.20000000001</v>
      </c>
      <c r="Z985" s="78"/>
      <c r="AI985" s="64">
        <v>88.3</v>
      </c>
      <c r="AR985" s="57" t="s">
        <v>1017</v>
      </c>
      <c r="AT985" s="66">
        <v>1947</v>
      </c>
      <c r="AZ985" s="57" t="s">
        <v>1213</v>
      </c>
      <c r="BD985" s="57" t="s">
        <v>235</v>
      </c>
      <c r="BF985" s="57" t="s">
        <v>1191</v>
      </c>
      <c r="BM985" s="66"/>
    </row>
    <row r="986" spans="1:65" s="57" customFormat="1" ht="11.25">
      <c r="A986" s="55">
        <v>969</v>
      </c>
      <c r="B986" s="67" t="s">
        <v>154</v>
      </c>
      <c r="C986" s="57" t="s">
        <v>1219</v>
      </c>
      <c r="M986" s="64"/>
      <c r="N986" s="63"/>
      <c r="O986" s="55">
        <v>36</v>
      </c>
      <c r="P986" s="60">
        <f>P985+S986*COS(T986*PI()/200)</f>
        <v>7731129.900008964</v>
      </c>
      <c r="Q986" s="60">
        <f>Q985+S986*SIN(T986*PI()/200)</f>
        <v>388411.1940120029</v>
      </c>
      <c r="R986" s="55">
        <v>36</v>
      </c>
      <c r="S986" s="64">
        <v>2</v>
      </c>
      <c r="T986" s="61">
        <f>T985-100</f>
        <v>200.19060415202483</v>
      </c>
      <c r="U986" s="60"/>
      <c r="V986" s="60"/>
      <c r="Y986" s="61"/>
      <c r="Z986" s="61"/>
      <c r="AI986" s="63"/>
      <c r="AR986" s="57" t="s">
        <v>1017</v>
      </c>
      <c r="AT986" s="66">
        <v>1947</v>
      </c>
      <c r="BF986" s="67"/>
      <c r="BM986" s="66" t="s">
        <v>1220</v>
      </c>
    </row>
    <row r="987" spans="1:65" s="57" customFormat="1" ht="11.25">
      <c r="A987" s="55">
        <v>970</v>
      </c>
      <c r="B987" s="67" t="s">
        <v>154</v>
      </c>
      <c r="C987" s="57" t="s">
        <v>1221</v>
      </c>
      <c r="M987" s="64"/>
      <c r="N987" s="63"/>
      <c r="O987" s="55">
        <v>36</v>
      </c>
      <c r="P987" s="60">
        <f>P985+S987*COS(T987*PI()/200)</f>
        <v>7731133.899991036</v>
      </c>
      <c r="Q987" s="60">
        <f>Q985+S987*SIN(T987*PI()/200)</f>
        <v>388411.2059879971</v>
      </c>
      <c r="R987" s="55">
        <v>36</v>
      </c>
      <c r="S987" s="64">
        <v>2</v>
      </c>
      <c r="T987" s="61">
        <f>T985+100</f>
        <v>400.19060415202483</v>
      </c>
      <c r="U987" s="60"/>
      <c r="V987" s="60"/>
      <c r="Y987" s="61"/>
      <c r="Z987" s="61"/>
      <c r="AI987" s="63"/>
      <c r="AR987" s="57" t="s">
        <v>1017</v>
      </c>
      <c r="AT987" s="66">
        <v>1947</v>
      </c>
      <c r="BF987" s="67" t="s">
        <v>1217</v>
      </c>
      <c r="BM987" s="66" t="s">
        <v>197</v>
      </c>
    </row>
    <row r="988" spans="1:65" s="57" customFormat="1" ht="11.25">
      <c r="A988" s="55">
        <v>971</v>
      </c>
      <c r="B988" s="57" t="s">
        <v>1186</v>
      </c>
      <c r="C988" s="57" t="s">
        <v>1222</v>
      </c>
      <c r="L988" s="57" t="s">
        <v>1053</v>
      </c>
      <c r="M988" s="64"/>
      <c r="N988" s="64"/>
      <c r="O988" s="55">
        <v>36</v>
      </c>
      <c r="P988" s="64">
        <v>7731132</v>
      </c>
      <c r="Q988" s="64">
        <v>388377.8</v>
      </c>
      <c r="R988" s="55">
        <v>36</v>
      </c>
      <c r="S988" s="60">
        <f>SQRT((P992-P988)^2+(Q992-Q988)^2)</f>
        <v>514.8070803708794</v>
      </c>
      <c r="T988" s="61">
        <f>IF(ATAN2((P992-P988),(Q992-Q988))&lt;0,ATAN2((P992-P988),(Q992-Q988))+2*PI(),ATAN2((P992-P988),(Q992-Q988)))*200/PI()</f>
        <v>300.3338884275755</v>
      </c>
      <c r="U988" s="60"/>
      <c r="V988" s="60"/>
      <c r="W988" s="60"/>
      <c r="X988" s="57">
        <v>514.8</v>
      </c>
      <c r="Y988" s="65">
        <f>SUM($X$18:X988)</f>
        <v>113134.00000000001</v>
      </c>
      <c r="Z988" s="78"/>
      <c r="AI988" s="64">
        <v>92.1</v>
      </c>
      <c r="AR988" s="57" t="s">
        <v>1017</v>
      </c>
      <c r="AT988" s="66">
        <v>1947</v>
      </c>
      <c r="AZ988" s="57" t="s">
        <v>1223</v>
      </c>
      <c r="BD988" s="57" t="s">
        <v>235</v>
      </c>
      <c r="BF988" s="57" t="s">
        <v>1224</v>
      </c>
      <c r="BM988" s="66"/>
    </row>
    <row r="989" spans="1:65" s="57" customFormat="1" ht="11.25">
      <c r="A989" s="55">
        <v>972</v>
      </c>
      <c r="B989" s="67" t="s">
        <v>154</v>
      </c>
      <c r="C989" s="57" t="s">
        <v>1225</v>
      </c>
      <c r="M989" s="64"/>
      <c r="N989" s="63"/>
      <c r="O989" s="55">
        <v>36</v>
      </c>
      <c r="P989" s="60">
        <f>P988+S989*COS(T989*PI()/200)</f>
        <v>7731123.000123781</v>
      </c>
      <c r="Q989" s="60">
        <f>Q988+S989*SIN(T989*PI()/200)</f>
        <v>388377.752797852</v>
      </c>
      <c r="R989" s="55">
        <v>36</v>
      </c>
      <c r="S989" s="64">
        <v>9</v>
      </c>
      <c r="T989" s="61">
        <f>T988-100</f>
        <v>200.33388842757552</v>
      </c>
      <c r="U989" s="60"/>
      <c r="V989" s="60"/>
      <c r="Y989" s="61"/>
      <c r="Z989" s="61"/>
      <c r="AI989" s="63"/>
      <c r="AR989" s="57" t="s">
        <v>1017</v>
      </c>
      <c r="AT989" s="66">
        <v>1947</v>
      </c>
      <c r="BF989" s="67" t="s">
        <v>1217</v>
      </c>
      <c r="BM989" s="66" t="s">
        <v>197</v>
      </c>
    </row>
    <row r="990" spans="1:65" s="57" customFormat="1" ht="11.25">
      <c r="A990" s="55">
        <v>973</v>
      </c>
      <c r="B990" s="67" t="s">
        <v>154</v>
      </c>
      <c r="C990" s="57" t="s">
        <v>1226</v>
      </c>
      <c r="M990" s="64"/>
      <c r="N990" s="63"/>
      <c r="O990" s="55">
        <v>36</v>
      </c>
      <c r="P990" s="60">
        <f>P988+S990*COS(T990*PI()/200)</f>
        <v>7731137.999917479</v>
      </c>
      <c r="Q990" s="60">
        <f>Q988+S990*SIN(T990*PI()/200)</f>
        <v>388377.8314680987</v>
      </c>
      <c r="R990" s="55">
        <v>36</v>
      </c>
      <c r="S990" s="64">
        <v>6</v>
      </c>
      <c r="T990" s="61">
        <f>T988+100</f>
        <v>400.3338884275755</v>
      </c>
      <c r="U990" s="60"/>
      <c r="V990" s="60"/>
      <c r="Y990" s="61"/>
      <c r="Z990" s="61"/>
      <c r="AI990" s="63"/>
      <c r="AR990" s="57" t="s">
        <v>1017</v>
      </c>
      <c r="AT990" s="66">
        <v>1947</v>
      </c>
      <c r="BF990" s="67" t="s">
        <v>1217</v>
      </c>
      <c r="BM990" s="66" t="s">
        <v>197</v>
      </c>
    </row>
    <row r="991" spans="1:65" s="57" customFormat="1" ht="11.25">
      <c r="A991" s="55">
        <v>974</v>
      </c>
      <c r="B991" s="56" t="s">
        <v>143</v>
      </c>
      <c r="C991" s="56" t="s">
        <v>1227</v>
      </c>
      <c r="F991" s="56"/>
      <c r="N991" s="63"/>
      <c r="O991" s="55">
        <v>36</v>
      </c>
      <c r="P991" s="60">
        <f>P988+S991*COS(T991*PI()/200)</f>
        <v>7731095.526396917</v>
      </c>
      <c r="Q991" s="60">
        <f>Q988+S991*SIN(T991*PI()/200)</f>
        <v>388406.9644694478</v>
      </c>
      <c r="R991" s="55">
        <v>36</v>
      </c>
      <c r="S991" s="64">
        <v>46.7</v>
      </c>
      <c r="T991" s="91">
        <v>157.06</v>
      </c>
      <c r="U991" s="60"/>
      <c r="V991" s="60"/>
      <c r="Y991" s="71"/>
      <c r="Z991" s="65"/>
      <c r="AI991" s="63"/>
      <c r="AP991" s="57" t="s">
        <v>160</v>
      </c>
      <c r="AR991" s="57" t="s">
        <v>1017</v>
      </c>
      <c r="AT991" s="66">
        <v>1947</v>
      </c>
      <c r="BF991" s="57" t="s">
        <v>1228</v>
      </c>
      <c r="BM991" s="66"/>
    </row>
    <row r="992" spans="1:65" s="57" customFormat="1" ht="11.25">
      <c r="A992" s="55">
        <v>975</v>
      </c>
      <c r="B992" s="57" t="s">
        <v>1186</v>
      </c>
      <c r="C992" s="57" t="s">
        <v>1229</v>
      </c>
      <c r="L992" s="57" t="s">
        <v>1053</v>
      </c>
      <c r="M992" s="64"/>
      <c r="N992" s="64"/>
      <c r="O992" s="55">
        <v>36</v>
      </c>
      <c r="P992" s="64">
        <v>7731134.7</v>
      </c>
      <c r="Q992" s="64">
        <v>387863</v>
      </c>
      <c r="R992" s="55">
        <v>36</v>
      </c>
      <c r="S992" s="60">
        <f>SQRT((P995-P992)^2+(Q995-Q992)^2)</f>
        <v>49.7001006035308</v>
      </c>
      <c r="T992" s="61">
        <f>IF(ATAN2((P995-P992),(Q995-Q992))&lt;0,ATAN2((P995-P992),(Q995-Q992))+2*PI(),ATAN2((P995-P992),(Q995-Q992)))*200/PI()</f>
        <v>300.12809233619583</v>
      </c>
      <c r="U992" s="60"/>
      <c r="V992" s="60"/>
      <c r="W992" s="60"/>
      <c r="X992" s="57">
        <v>49.7</v>
      </c>
      <c r="Y992" s="65">
        <f>SUM($X$18:X992)</f>
        <v>113183.70000000001</v>
      </c>
      <c r="Z992" s="78"/>
      <c r="AI992" s="64">
        <v>105.5</v>
      </c>
      <c r="AR992" s="57" t="s">
        <v>1017</v>
      </c>
      <c r="AT992" s="66">
        <v>1947</v>
      </c>
      <c r="AZ992" s="57" t="s">
        <v>1230</v>
      </c>
      <c r="BD992" s="57" t="s">
        <v>235</v>
      </c>
      <c r="BF992" s="57" t="s">
        <v>1191</v>
      </c>
      <c r="BM992" s="66"/>
    </row>
    <row r="993" spans="1:65" s="57" customFormat="1" ht="11.25">
      <c r="A993" s="55">
        <v>976</v>
      </c>
      <c r="B993" s="67" t="s">
        <v>154</v>
      </c>
      <c r="C993" s="57" t="s">
        <v>1231</v>
      </c>
      <c r="M993" s="64"/>
      <c r="N993" s="63"/>
      <c r="O993" s="55">
        <v>36</v>
      </c>
      <c r="P993" s="60">
        <f>P992+S993*COS(T993*PI()/200)</f>
        <v>7731132.700004049</v>
      </c>
      <c r="Q993" s="60">
        <f>Q992+S993*SIN(T993*PI()/200)</f>
        <v>387862.9959758633</v>
      </c>
      <c r="R993" s="55">
        <v>36</v>
      </c>
      <c r="S993" s="64">
        <v>2</v>
      </c>
      <c r="T993" s="61">
        <f>T992-100</f>
        <v>200.12809233619583</v>
      </c>
      <c r="U993" s="60"/>
      <c r="V993" s="60"/>
      <c r="Y993" s="61"/>
      <c r="Z993" s="61"/>
      <c r="AI993" s="63"/>
      <c r="AR993" s="57" t="s">
        <v>1017</v>
      </c>
      <c r="AT993" s="66">
        <v>1947</v>
      </c>
      <c r="BF993" s="67" t="s">
        <v>1217</v>
      </c>
      <c r="BM993" s="66" t="s">
        <v>197</v>
      </c>
    </row>
    <row r="994" spans="1:65" s="57" customFormat="1" ht="11.25">
      <c r="A994" s="55">
        <v>977</v>
      </c>
      <c r="B994" s="67" t="s">
        <v>154</v>
      </c>
      <c r="C994" s="57" t="s">
        <v>1232</v>
      </c>
      <c r="M994" s="64"/>
      <c r="N994" s="63"/>
      <c r="O994" s="55">
        <v>36</v>
      </c>
      <c r="P994" s="60">
        <f>P992+S994*COS(T994*PI()/200)</f>
        <v>7731136.699995952</v>
      </c>
      <c r="Q994" s="60">
        <f>Q992+S994*SIN(T994*PI()/200)</f>
        <v>387863.0040241367</v>
      </c>
      <c r="R994" s="55">
        <v>36</v>
      </c>
      <c r="S994" s="64">
        <v>2</v>
      </c>
      <c r="T994" s="61">
        <f>T992+100</f>
        <v>400.12809233619583</v>
      </c>
      <c r="U994" s="60"/>
      <c r="V994" s="60"/>
      <c r="Y994" s="61"/>
      <c r="Z994" s="61"/>
      <c r="AI994" s="63"/>
      <c r="AR994" s="57" t="s">
        <v>1017</v>
      </c>
      <c r="AT994" s="66">
        <v>1947</v>
      </c>
      <c r="BF994" s="67" t="s">
        <v>1217</v>
      </c>
      <c r="BM994" s="66" t="s">
        <v>197</v>
      </c>
    </row>
    <row r="995" spans="1:65" s="57" customFormat="1" ht="11.25">
      <c r="A995" s="55">
        <v>978</v>
      </c>
      <c r="B995" s="57" t="s">
        <v>1186</v>
      </c>
      <c r="C995" s="57" t="s">
        <v>1233</v>
      </c>
      <c r="L995" s="57" t="s">
        <v>1053</v>
      </c>
      <c r="M995" s="64"/>
      <c r="N995" s="64"/>
      <c r="O995" s="55">
        <v>36</v>
      </c>
      <c r="P995" s="64">
        <v>7731134.8</v>
      </c>
      <c r="Q995" s="64">
        <v>387813.3</v>
      </c>
      <c r="R995" s="55">
        <v>36</v>
      </c>
      <c r="S995" s="60">
        <f>SQRT((P998-P995)^2+(Q998-Q995)^2)</f>
        <v>115.80431770878538</v>
      </c>
      <c r="T995" s="61">
        <f>IF(ATAN2((P998-P995),(Q998-Q995))&lt;0,ATAN2((P998-P995),(Q998-Q995))+2*PI(),ATAN2((P998-P995),(Q998-Q995)))*200/PI()</f>
        <v>300.54974434209623</v>
      </c>
      <c r="U995" s="60"/>
      <c r="V995" s="60"/>
      <c r="W995" s="60"/>
      <c r="X995" s="57">
        <v>115.8</v>
      </c>
      <c r="Y995" s="65">
        <f>SUM($X$18:X995)</f>
        <v>113299.50000000001</v>
      </c>
      <c r="Z995" s="78"/>
      <c r="AI995" s="64">
        <v>105.7</v>
      </c>
      <c r="AR995" s="57" t="s">
        <v>1017</v>
      </c>
      <c r="AT995" s="66">
        <v>1947</v>
      </c>
      <c r="AZ995" s="57" t="s">
        <v>1234</v>
      </c>
      <c r="BD995" s="57" t="s">
        <v>235</v>
      </c>
      <c r="BF995" s="57" t="s">
        <v>1191</v>
      </c>
      <c r="BM995" s="66"/>
    </row>
    <row r="996" spans="1:65" s="57" customFormat="1" ht="11.25">
      <c r="A996" s="55">
        <v>979</v>
      </c>
      <c r="B996" s="67" t="s">
        <v>154</v>
      </c>
      <c r="C996" s="57" t="s">
        <v>1235</v>
      </c>
      <c r="M996" s="64"/>
      <c r="N996" s="63"/>
      <c r="O996" s="55">
        <v>36</v>
      </c>
      <c r="P996" s="60">
        <f>P995+S996*COS(T996*PI()/200)</f>
        <v>7731132.800074569</v>
      </c>
      <c r="Q996" s="60">
        <f>Q995+S996*SIN(T996*PI()/200)</f>
        <v>387813.28272948676</v>
      </c>
      <c r="R996" s="55">
        <v>36</v>
      </c>
      <c r="S996" s="64">
        <v>2</v>
      </c>
      <c r="T996" s="61">
        <f>T995-100</f>
        <v>200.54974434209623</v>
      </c>
      <c r="U996" s="60"/>
      <c r="V996" s="60"/>
      <c r="Y996" s="61"/>
      <c r="Z996" s="61"/>
      <c r="AI996" s="63"/>
      <c r="AR996" s="57" t="s">
        <v>1017</v>
      </c>
      <c r="AT996" s="66">
        <v>1947</v>
      </c>
      <c r="BF996" s="67" t="s">
        <v>1217</v>
      </c>
      <c r="BM996" s="66" t="s">
        <v>197</v>
      </c>
    </row>
    <row r="997" spans="1:65" s="57" customFormat="1" ht="11.25">
      <c r="A997" s="55">
        <v>980</v>
      </c>
      <c r="B997" s="67" t="s">
        <v>154</v>
      </c>
      <c r="C997" s="57" t="s">
        <v>1236</v>
      </c>
      <c r="M997" s="64"/>
      <c r="N997" s="63"/>
      <c r="O997" s="55">
        <v>36</v>
      </c>
      <c r="P997" s="60">
        <f>P995+S997*COS(T997*PI()/200)</f>
        <v>7731136.799925431</v>
      </c>
      <c r="Q997" s="60">
        <f>Q995+S997*SIN(T997*PI()/200)</f>
        <v>387813.3172705132</v>
      </c>
      <c r="R997" s="55">
        <v>36</v>
      </c>
      <c r="S997" s="64">
        <v>2</v>
      </c>
      <c r="T997" s="61">
        <f>T995+100</f>
        <v>400.54974434209623</v>
      </c>
      <c r="U997" s="60"/>
      <c r="V997" s="60"/>
      <c r="Y997" s="61"/>
      <c r="Z997" s="61"/>
      <c r="AI997" s="63"/>
      <c r="AR997" s="57" t="s">
        <v>1017</v>
      </c>
      <c r="AT997" s="66">
        <v>1947</v>
      </c>
      <c r="BF997" s="67" t="s">
        <v>1217</v>
      </c>
      <c r="BM997" s="66" t="s">
        <v>197</v>
      </c>
    </row>
    <row r="998" spans="1:65" s="57" customFormat="1" ht="11.25">
      <c r="A998" s="55">
        <v>981</v>
      </c>
      <c r="B998" s="57" t="s">
        <v>1186</v>
      </c>
      <c r="C998" s="57" t="s">
        <v>1237</v>
      </c>
      <c r="L998" s="57" t="s">
        <v>1053</v>
      </c>
      <c r="M998" s="64"/>
      <c r="N998" s="64"/>
      <c r="O998" s="55">
        <v>36</v>
      </c>
      <c r="P998" s="64">
        <v>7731135.8</v>
      </c>
      <c r="Q998" s="64">
        <v>387697.5</v>
      </c>
      <c r="R998" s="55">
        <v>36</v>
      </c>
      <c r="S998" s="60">
        <f>SQRT((P1001-P998)^2+(Q1001-Q998)^2)</f>
        <v>218.50228831753685</v>
      </c>
      <c r="T998" s="61">
        <f>IF(ATAN2((P1001-P998),(Q1001-Q998))&lt;0,ATAN2((P1001-P998),(Q1001-Q998))+2*PI(),ATAN2((P1001-P998),(Q1001-Q998)))*200/PI()</f>
        <v>300.29135712932947</v>
      </c>
      <c r="U998" s="60"/>
      <c r="V998" s="60"/>
      <c r="W998" s="60"/>
      <c r="X998" s="57">
        <v>218.5</v>
      </c>
      <c r="Y998" s="65">
        <f>SUM($X$18:X998)</f>
        <v>113518.00000000001</v>
      </c>
      <c r="Z998" s="78"/>
      <c r="AI998" s="64">
        <v>78.6</v>
      </c>
      <c r="AR998" s="57" t="s">
        <v>1017</v>
      </c>
      <c r="AT998" s="66">
        <v>1947</v>
      </c>
      <c r="AZ998" s="57" t="s">
        <v>1238</v>
      </c>
      <c r="BD998" s="57" t="s">
        <v>235</v>
      </c>
      <c r="BF998" s="57" t="s">
        <v>1191</v>
      </c>
      <c r="BM998" s="66"/>
    </row>
    <row r="999" spans="1:65" s="57" customFormat="1" ht="11.25">
      <c r="A999" s="55">
        <v>982</v>
      </c>
      <c r="B999" s="67" t="s">
        <v>154</v>
      </c>
      <c r="C999" s="57" t="s">
        <v>1239</v>
      </c>
      <c r="M999" s="64"/>
      <c r="N999" s="63"/>
      <c r="O999" s="55">
        <v>36</v>
      </c>
      <c r="P999" s="60">
        <f>P998+S999*COS(T999*PI()/200)</f>
        <v>7731133.800020945</v>
      </c>
      <c r="Q999" s="60">
        <f>Q998+S999*SIN(T999*PI()/200)</f>
        <v>387697.4908467778</v>
      </c>
      <c r="R999" s="55">
        <v>36</v>
      </c>
      <c r="S999" s="64">
        <v>2</v>
      </c>
      <c r="T999" s="61">
        <f>T998-100</f>
        <v>200.29135712932947</v>
      </c>
      <c r="U999" s="60"/>
      <c r="V999" s="60"/>
      <c r="Y999" s="61"/>
      <c r="Z999" s="61"/>
      <c r="AI999" s="63"/>
      <c r="AR999" s="57" t="s">
        <v>1017</v>
      </c>
      <c r="AT999" s="66">
        <v>1947</v>
      </c>
      <c r="BF999" s="67"/>
      <c r="BM999" s="66" t="s">
        <v>1240</v>
      </c>
    </row>
    <row r="1000" spans="1:65" s="57" customFormat="1" ht="11.25">
      <c r="A1000" s="55">
        <v>983</v>
      </c>
      <c r="B1000" s="67" t="s">
        <v>154</v>
      </c>
      <c r="C1000" s="57" t="s">
        <v>1241</v>
      </c>
      <c r="M1000" s="64"/>
      <c r="N1000" s="63"/>
      <c r="O1000" s="55">
        <v>36</v>
      </c>
      <c r="P1000" s="60">
        <f>P998+S1000*COS(T1000*PI()/200)</f>
        <v>7731137.799979054</v>
      </c>
      <c r="Q1000" s="60">
        <f>Q998+S1000*SIN(T1000*PI()/200)</f>
        <v>387697.5091532222</v>
      </c>
      <c r="R1000" s="55">
        <v>36</v>
      </c>
      <c r="S1000" s="64">
        <v>2</v>
      </c>
      <c r="T1000" s="61">
        <f>T998+100</f>
        <v>400.29135712932947</v>
      </c>
      <c r="U1000" s="60"/>
      <c r="V1000" s="60"/>
      <c r="Y1000" s="61"/>
      <c r="Z1000" s="61"/>
      <c r="AI1000" s="63"/>
      <c r="AR1000" s="57" t="s">
        <v>1017</v>
      </c>
      <c r="AT1000" s="66">
        <v>1947</v>
      </c>
      <c r="BF1000" s="67"/>
      <c r="BM1000" s="66" t="s">
        <v>1240</v>
      </c>
    </row>
    <row r="1001" spans="1:65" s="57" customFormat="1" ht="11.25">
      <c r="A1001" s="55">
        <v>984</v>
      </c>
      <c r="B1001" s="57" t="s">
        <v>1186</v>
      </c>
      <c r="C1001" s="57" t="s">
        <v>1242</v>
      </c>
      <c r="L1001" s="57" t="s">
        <v>1053</v>
      </c>
      <c r="M1001" s="64"/>
      <c r="N1001" s="64"/>
      <c r="O1001" s="55">
        <v>36</v>
      </c>
      <c r="P1001" s="64">
        <v>7731136.8</v>
      </c>
      <c r="Q1001" s="64">
        <v>387479</v>
      </c>
      <c r="R1001" s="55">
        <v>36</v>
      </c>
      <c r="S1001" s="60">
        <f>SQRT((P1004-P1001)^2+(Q1004-Q1001)^2)</f>
        <v>332.90434061456176</v>
      </c>
      <c r="T1001" s="61">
        <f>IF(ATAN2((P1004-P1001),(Q1004-Q1001))&lt;0,ATAN2((P1004-P1001),(Q1004-Q1001))+2*PI(),ATAN2((P1004-P1001),(Q1004-Q1001)))*200/PI()</f>
        <v>300.32509588636464</v>
      </c>
      <c r="U1001" s="60"/>
      <c r="V1001" s="60"/>
      <c r="W1001" s="60"/>
      <c r="X1001" s="57">
        <v>332.9</v>
      </c>
      <c r="Y1001" s="65">
        <f>SUM($X$18:X1001)</f>
        <v>113850.90000000001</v>
      </c>
      <c r="Z1001" s="78"/>
      <c r="AI1001" s="64">
        <v>78.8</v>
      </c>
      <c r="AR1001" s="57" t="s">
        <v>1017</v>
      </c>
      <c r="AT1001" s="66">
        <v>1947</v>
      </c>
      <c r="AZ1001" s="57" t="s">
        <v>1243</v>
      </c>
      <c r="BD1001" s="57" t="s">
        <v>235</v>
      </c>
      <c r="BF1001" s="57" t="s">
        <v>1191</v>
      </c>
      <c r="BM1001" s="66"/>
    </row>
    <row r="1002" spans="1:65" s="57" customFormat="1" ht="11.25">
      <c r="A1002" s="55">
        <v>985</v>
      </c>
      <c r="B1002" s="67" t="s">
        <v>154</v>
      </c>
      <c r="C1002" s="57" t="s">
        <v>1239</v>
      </c>
      <c r="M1002" s="64"/>
      <c r="N1002" s="63"/>
      <c r="O1002" s="55">
        <v>36</v>
      </c>
      <c r="P1002" s="60">
        <f>P1001+S1002*COS(T1002*PI()/200)</f>
        <v>7731134.800026077</v>
      </c>
      <c r="Q1002" s="60">
        <f>Q1001+S1002*SIN(T1002*PI()/200)</f>
        <v>387478.9897868559</v>
      </c>
      <c r="R1002" s="55">
        <v>36</v>
      </c>
      <c r="S1002" s="64">
        <v>2</v>
      </c>
      <c r="T1002" s="61">
        <f>T1001-100</f>
        <v>200.32509588636464</v>
      </c>
      <c r="U1002" s="60"/>
      <c r="V1002" s="60"/>
      <c r="Y1002" s="61"/>
      <c r="Z1002" s="61"/>
      <c r="AI1002" s="63"/>
      <c r="AR1002" s="57" t="s">
        <v>1017</v>
      </c>
      <c r="AT1002" s="66">
        <v>1947</v>
      </c>
      <c r="BF1002" s="67"/>
      <c r="BM1002" s="66" t="s">
        <v>1244</v>
      </c>
    </row>
    <row r="1003" spans="1:65" s="57" customFormat="1" ht="11.25">
      <c r="A1003" s="55">
        <v>986</v>
      </c>
      <c r="B1003" s="67" t="s">
        <v>154</v>
      </c>
      <c r="C1003" s="57" t="s">
        <v>1241</v>
      </c>
      <c r="M1003" s="64"/>
      <c r="N1003" s="63"/>
      <c r="O1003" s="55">
        <v>36</v>
      </c>
      <c r="P1003" s="60">
        <f>P1001+S1003*COS(T1003*PI()/200)</f>
        <v>7731138.799973923</v>
      </c>
      <c r="Q1003" s="60">
        <f>Q1001+S1003*SIN(T1003*PI()/200)</f>
        <v>387479.0102131441</v>
      </c>
      <c r="R1003" s="55">
        <v>36</v>
      </c>
      <c r="S1003" s="64">
        <v>2</v>
      </c>
      <c r="T1003" s="61">
        <f>T1001+100</f>
        <v>400.32509588636464</v>
      </c>
      <c r="U1003" s="60"/>
      <c r="V1003" s="60"/>
      <c r="Y1003" s="61"/>
      <c r="Z1003" s="61"/>
      <c r="AI1003" s="63"/>
      <c r="AR1003" s="57" t="s">
        <v>1017</v>
      </c>
      <c r="AT1003" s="66">
        <v>1947</v>
      </c>
      <c r="BF1003" s="67"/>
      <c r="BM1003" s="66" t="s">
        <v>1244</v>
      </c>
    </row>
    <row r="1004" spans="1:65" s="57" customFormat="1" ht="11.25">
      <c r="A1004" s="55">
        <v>987</v>
      </c>
      <c r="B1004" s="57" t="s">
        <v>129</v>
      </c>
      <c r="C1004" s="57" t="s">
        <v>1245</v>
      </c>
      <c r="F1004" s="57" t="s">
        <v>1246</v>
      </c>
      <c r="L1004" s="57" t="s">
        <v>1053</v>
      </c>
      <c r="M1004" s="64"/>
      <c r="N1004" s="64"/>
      <c r="O1004" s="55">
        <v>36</v>
      </c>
      <c r="P1004" s="64">
        <v>7731138.5</v>
      </c>
      <c r="Q1004" s="64">
        <v>387146.1</v>
      </c>
      <c r="R1004" s="55">
        <v>36</v>
      </c>
      <c r="S1004" s="60">
        <f>SQRT((P1005-P1004)^2+(Q1005-Q1004)^2)</f>
        <v>842.5823283215033</v>
      </c>
      <c r="T1004" s="61">
        <f>IF(ATAN2((P1005-P1004),(Q1005-Q1004))&lt;0,ATAN2((P1005-P1004),(Q1005-Q1004))+2*PI(),ATAN2((P1005-P1004),(Q1005-Q1004)))*200/PI()</f>
        <v>394.37890346977485</v>
      </c>
      <c r="U1004" s="60"/>
      <c r="V1004" s="60"/>
      <c r="W1004" s="60"/>
      <c r="X1004" s="57">
        <v>842.6</v>
      </c>
      <c r="Y1004" s="65">
        <f>SUM($X$18:X1004)</f>
        <v>114693.50000000001</v>
      </c>
      <c r="Z1004" s="78"/>
      <c r="AI1004" s="64">
        <v>142.1</v>
      </c>
      <c r="AR1004" s="57" t="s">
        <v>1017</v>
      </c>
      <c r="AT1004" s="66">
        <v>1826</v>
      </c>
      <c r="AZ1004" s="57" t="s">
        <v>1247</v>
      </c>
      <c r="BD1004" s="57" t="s">
        <v>1190</v>
      </c>
      <c r="BF1004" s="57" t="s">
        <v>1248</v>
      </c>
      <c r="BM1004" s="66"/>
    </row>
    <row r="1005" spans="1:65" s="57" customFormat="1" ht="11.25">
      <c r="A1005" s="55">
        <v>988</v>
      </c>
      <c r="B1005" s="57" t="s">
        <v>1186</v>
      </c>
      <c r="C1005" s="57" t="s">
        <v>1249</v>
      </c>
      <c r="L1005" s="57" t="s">
        <v>1053</v>
      </c>
      <c r="M1005" s="64"/>
      <c r="N1005" s="64"/>
      <c r="O1005" s="55">
        <v>36</v>
      </c>
      <c r="P1005" s="64">
        <v>7731977.8</v>
      </c>
      <c r="Q1005" s="64">
        <v>387071.8</v>
      </c>
      <c r="R1005" s="55">
        <v>36</v>
      </c>
      <c r="S1005" s="60">
        <f>SQRT((P1008-P1005)^2+(Q1008-Q1005)^2)</f>
        <v>696.1043384439686</v>
      </c>
      <c r="T1005" s="61">
        <f>IF(ATAN2((P1008-P1005),(Q1008-Q1005))&lt;0,ATAN2((P1008-P1005),(Q1008-Q1005))+2*PI(),ATAN2((P1008-P1005),(Q1008-Q1005)))*200/PI()</f>
        <v>394.38655885978864</v>
      </c>
      <c r="U1005" s="60"/>
      <c r="V1005" s="60"/>
      <c r="W1005" s="60"/>
      <c r="X1005" s="57">
        <v>696</v>
      </c>
      <c r="Y1005" s="65">
        <f>SUM($X$18:X1005)</f>
        <v>115389.50000000001</v>
      </c>
      <c r="Z1005" s="78"/>
      <c r="AI1005" s="64">
        <v>116.2</v>
      </c>
      <c r="AR1005" s="57" t="s">
        <v>1017</v>
      </c>
      <c r="AT1005" s="66">
        <v>1947</v>
      </c>
      <c r="AZ1005" s="57" t="s">
        <v>1250</v>
      </c>
      <c r="BD1005" s="57" t="s">
        <v>235</v>
      </c>
      <c r="BF1005" s="57" t="s">
        <v>1191</v>
      </c>
      <c r="BM1005" s="66"/>
    </row>
    <row r="1006" spans="1:65" s="57" customFormat="1" ht="11.25">
      <c r="A1006" s="55">
        <v>989</v>
      </c>
      <c r="B1006" s="67" t="s">
        <v>154</v>
      </c>
      <c r="C1006" s="57" t="s">
        <v>1251</v>
      </c>
      <c r="M1006" s="64"/>
      <c r="N1006" s="63"/>
      <c r="O1006" s="55">
        <v>36</v>
      </c>
      <c r="P1006" s="60">
        <f>P1005+S1006*COS(T1006*PI()/200)</f>
        <v>7731977.623876978</v>
      </c>
      <c r="Q1006" s="60">
        <f>Q1005+S1006*SIN(T1006*PI()/200)</f>
        <v>387069.80776992266</v>
      </c>
      <c r="R1006" s="55">
        <v>36</v>
      </c>
      <c r="S1006" s="64">
        <v>2</v>
      </c>
      <c r="T1006" s="61">
        <f>T1005-100</f>
        <v>294.38655885978864</v>
      </c>
      <c r="U1006" s="60"/>
      <c r="V1006" s="60"/>
      <c r="Y1006" s="61"/>
      <c r="Z1006" s="61"/>
      <c r="AI1006" s="63"/>
      <c r="AR1006" s="57" t="s">
        <v>1017</v>
      </c>
      <c r="AT1006" s="66">
        <v>1947</v>
      </c>
      <c r="BF1006" s="67" t="s">
        <v>1252</v>
      </c>
      <c r="BM1006" s="66" t="s">
        <v>197</v>
      </c>
    </row>
    <row r="1007" spans="1:65" s="57" customFormat="1" ht="11.25">
      <c r="A1007" s="55">
        <v>990</v>
      </c>
      <c r="B1007" s="67" t="s">
        <v>154</v>
      </c>
      <c r="C1007" s="57" t="s">
        <v>1253</v>
      </c>
      <c r="M1007" s="64"/>
      <c r="N1007" s="63"/>
      <c r="O1007" s="55">
        <v>36</v>
      </c>
      <c r="P1007" s="60">
        <f>P1005+S1007*COS(T1007*PI()/200)</f>
        <v>7731977.976123022</v>
      </c>
      <c r="Q1007" s="60">
        <f>Q1005+S1007*SIN(T1007*PI()/200)</f>
        <v>387073.7922300773</v>
      </c>
      <c r="R1007" s="55">
        <v>36</v>
      </c>
      <c r="S1007" s="64">
        <v>2</v>
      </c>
      <c r="T1007" s="61">
        <f>T1005+100</f>
        <v>494.38655885978864</v>
      </c>
      <c r="U1007" s="60"/>
      <c r="V1007" s="60"/>
      <c r="Y1007" s="61"/>
      <c r="Z1007" s="61"/>
      <c r="AI1007" s="63"/>
      <c r="AR1007" s="57" t="s">
        <v>1017</v>
      </c>
      <c r="AT1007" s="66">
        <v>1947</v>
      </c>
      <c r="BF1007" s="67" t="s">
        <v>1254</v>
      </c>
      <c r="BM1007" s="66" t="s">
        <v>197</v>
      </c>
    </row>
    <row r="1008" spans="1:65" s="57" customFormat="1" ht="11.25">
      <c r="A1008" s="55">
        <v>991</v>
      </c>
      <c r="B1008" s="57" t="s">
        <v>1186</v>
      </c>
      <c r="C1008" s="57" t="s">
        <v>1255</v>
      </c>
      <c r="L1008" s="57" t="s">
        <v>1053</v>
      </c>
      <c r="M1008" s="64"/>
      <c r="N1008" s="64"/>
      <c r="O1008" s="55">
        <v>36</v>
      </c>
      <c r="P1008" s="64">
        <v>7732671.2</v>
      </c>
      <c r="Q1008" s="64">
        <v>387010.5</v>
      </c>
      <c r="R1008" s="55">
        <v>36</v>
      </c>
      <c r="S1008" s="60">
        <f>SQRT((P1011-P1008)^2+(Q1011-Q1008)^2)</f>
        <v>180.58308337161597</v>
      </c>
      <c r="T1008" s="61">
        <f>IF(ATAN2((P1011-P1008),(Q1011-Q1008))&lt;0,ATAN2((P1011-P1008),(Q1011-Q1008))+2*PI(),ATAN2((P1011-P1008),(Q1011-Q1008)))*200/PI()</f>
        <v>394.88272397136353</v>
      </c>
      <c r="U1008" s="60"/>
      <c r="V1008" s="60"/>
      <c r="W1008" s="60"/>
      <c r="X1008" s="57">
        <v>180.6</v>
      </c>
      <c r="Y1008" s="65">
        <f>SUM($X$18:X1008)</f>
        <v>115570.10000000002</v>
      </c>
      <c r="Z1008" s="78"/>
      <c r="AI1008" s="64">
        <v>154.6</v>
      </c>
      <c r="AR1008" s="57" t="s">
        <v>1017</v>
      </c>
      <c r="AT1008" s="66">
        <v>1947</v>
      </c>
      <c r="AZ1008" s="57" t="s">
        <v>1256</v>
      </c>
      <c r="BD1008" s="57" t="s">
        <v>235</v>
      </c>
      <c r="BF1008" s="57" t="s">
        <v>1257</v>
      </c>
      <c r="BM1008" s="66"/>
    </row>
    <row r="1009" spans="1:65" s="57" customFormat="1" ht="11.25">
      <c r="A1009" s="55">
        <v>992</v>
      </c>
      <c r="B1009" s="67" t="s">
        <v>154</v>
      </c>
      <c r="C1009" s="57" t="s">
        <v>1258</v>
      </c>
      <c r="M1009" s="64"/>
      <c r="N1009" s="63"/>
      <c r="O1009" s="55">
        <v>36</v>
      </c>
      <c r="P1009" s="60">
        <f>P1008+S1009*COS(T1009*PI()/200)</f>
        <v>7732671.11970455</v>
      </c>
      <c r="Q1009" s="60">
        <f>Q1008+S1009*SIN(T1009*PI()/200)</f>
        <v>387009.5032288926</v>
      </c>
      <c r="R1009" s="55">
        <v>36</v>
      </c>
      <c r="S1009" s="64">
        <v>1</v>
      </c>
      <c r="T1009" s="61">
        <f>T1008-100</f>
        <v>294.88272397136353</v>
      </c>
      <c r="U1009" s="60"/>
      <c r="V1009" s="60"/>
      <c r="Y1009" s="61"/>
      <c r="Z1009" s="61"/>
      <c r="AI1009" s="63"/>
      <c r="AR1009" s="57" t="s">
        <v>1017</v>
      </c>
      <c r="AT1009" s="66">
        <v>1947</v>
      </c>
      <c r="BF1009" s="67" t="s">
        <v>1217</v>
      </c>
      <c r="BM1009" s="66" t="s">
        <v>197</v>
      </c>
    </row>
    <row r="1010" spans="1:65" s="57" customFormat="1" ht="11.25">
      <c r="A1010" s="55">
        <v>993</v>
      </c>
      <c r="B1010" s="67" t="s">
        <v>154</v>
      </c>
      <c r="C1010" s="57" t="s">
        <v>1259</v>
      </c>
      <c r="M1010" s="64"/>
      <c r="N1010" s="63"/>
      <c r="O1010" s="55">
        <v>36</v>
      </c>
      <c r="P1010" s="60">
        <f>P1008+S1010*COS(T1010*PI()/200)</f>
        <v>7732671.28029545</v>
      </c>
      <c r="Q1010" s="60">
        <f>Q1008+S1010*SIN(T1010*PI()/200)</f>
        <v>387011.4967711074</v>
      </c>
      <c r="R1010" s="55">
        <v>36</v>
      </c>
      <c r="S1010" s="64">
        <v>1</v>
      </c>
      <c r="T1010" s="61">
        <f>T1008+100</f>
        <v>494.88272397136353</v>
      </c>
      <c r="U1010" s="60"/>
      <c r="V1010" s="60"/>
      <c r="Y1010" s="61"/>
      <c r="Z1010" s="61"/>
      <c r="AI1010" s="63"/>
      <c r="AR1010" s="57" t="s">
        <v>1017</v>
      </c>
      <c r="AT1010" s="66">
        <v>1947</v>
      </c>
      <c r="BF1010" s="67" t="s">
        <v>1217</v>
      </c>
      <c r="BM1010" s="66" t="s">
        <v>197</v>
      </c>
    </row>
    <row r="1011" spans="1:65" s="57" customFormat="1" ht="11.25">
      <c r="A1011" s="55">
        <v>994</v>
      </c>
      <c r="B1011" s="57" t="s">
        <v>129</v>
      </c>
      <c r="C1011" s="57" t="s">
        <v>1260</v>
      </c>
      <c r="F1011" s="57" t="s">
        <v>1261</v>
      </c>
      <c r="L1011" s="57" t="s">
        <v>1053</v>
      </c>
      <c r="M1011" s="64"/>
      <c r="N1011" s="64"/>
      <c r="O1011" s="55">
        <v>36</v>
      </c>
      <c r="P1011" s="64">
        <v>7732851.2</v>
      </c>
      <c r="Q1011" s="64">
        <v>386996</v>
      </c>
      <c r="R1011" s="55">
        <v>36</v>
      </c>
      <c r="S1011" s="60">
        <f>SQRT((P1012-P1011)^2+(Q1012-Q1011)^2)</f>
        <v>618.3340278520619</v>
      </c>
      <c r="T1011" s="61">
        <f>IF(ATAN2((P1012-P1011),(Q1012-Q1011))&lt;0,ATAN2((P1012-P1011),(Q1012-Q1011))+2*PI(),ATAN2((P1012-P1011),(Q1012-Q1011)))*200/PI()</f>
        <v>68.26811856618214</v>
      </c>
      <c r="U1011" s="60"/>
      <c r="V1011" s="60"/>
      <c r="W1011" s="60"/>
      <c r="X1011" s="57">
        <v>618.3</v>
      </c>
      <c r="Y1011" s="65">
        <f>SUM($X$18:X1011)</f>
        <v>116188.40000000002</v>
      </c>
      <c r="Z1011" s="61"/>
      <c r="AI1011" s="64">
        <v>148.8</v>
      </c>
      <c r="AR1011" s="57" t="s">
        <v>1017</v>
      </c>
      <c r="AT1011" s="66">
        <v>1826</v>
      </c>
      <c r="AZ1011" s="57" t="s">
        <v>1262</v>
      </c>
      <c r="BD1011" s="57" t="s">
        <v>1190</v>
      </c>
      <c r="BF1011" s="57" t="s">
        <v>1263</v>
      </c>
      <c r="BM1011" s="66"/>
    </row>
    <row r="1012" spans="1:65" s="57" customFormat="1" ht="11.25">
      <c r="A1012" s="55">
        <v>995</v>
      </c>
      <c r="B1012" s="57" t="s">
        <v>1186</v>
      </c>
      <c r="C1012" s="57" t="s">
        <v>1264</v>
      </c>
      <c r="L1012" s="57" t="s">
        <v>1053</v>
      </c>
      <c r="M1012" s="64"/>
      <c r="N1012" s="64"/>
      <c r="O1012" s="55">
        <v>36</v>
      </c>
      <c r="P1012" s="64">
        <v>7733146.8</v>
      </c>
      <c r="Q1012" s="64">
        <v>387539.1</v>
      </c>
      <c r="R1012" s="55">
        <v>36</v>
      </c>
      <c r="S1012" s="60">
        <f>SQRT((P1016-P1012)^2+(Q1016-Q1012)^2)</f>
        <v>591.8294095430962</v>
      </c>
      <c r="T1012" s="61">
        <f>IF(ATAN2((P1016-P1012),(Q1016-Q1012))&lt;0,ATAN2((P1016-P1012),(Q1016-Q1012))+2*PI(),ATAN2((P1016-P1012),(Q1016-Q1012)))*200/PI()</f>
        <v>68.17368542541935</v>
      </c>
      <c r="U1012" s="60"/>
      <c r="V1012" s="60"/>
      <c r="W1012" s="60"/>
      <c r="X1012" s="57">
        <v>591.8</v>
      </c>
      <c r="Y1012" s="65">
        <f>SUM($X$18:X1012)</f>
        <v>116780.20000000003</v>
      </c>
      <c r="Z1012" s="61"/>
      <c r="AI1012" s="64">
        <v>109.8</v>
      </c>
      <c r="AR1012" s="57" t="s">
        <v>1017</v>
      </c>
      <c r="AT1012" s="66">
        <v>1947</v>
      </c>
      <c r="AZ1012" s="57" t="s">
        <v>1265</v>
      </c>
      <c r="BD1012" s="57" t="s">
        <v>235</v>
      </c>
      <c r="BF1012" s="57" t="s">
        <v>1191</v>
      </c>
      <c r="BM1012" s="66"/>
    </row>
    <row r="1013" spans="1:65" s="57" customFormat="1" ht="11.25">
      <c r="A1013" s="55">
        <v>996</v>
      </c>
      <c r="B1013" s="67" t="s">
        <v>154</v>
      </c>
      <c r="C1013" s="57" t="s">
        <v>1266</v>
      </c>
      <c r="M1013" s="64"/>
      <c r="N1013" s="63"/>
      <c r="O1013" s="55">
        <v>36</v>
      </c>
      <c r="P1013" s="60">
        <f>P1012+S1013*COS(T1013*PI()/200)</f>
        <v>7733148.555235517</v>
      </c>
      <c r="Q1013" s="60">
        <f>Q1012+S1013*SIN(T1013*PI()/200)</f>
        <v>387538.1412777891</v>
      </c>
      <c r="R1013" s="55">
        <v>36</v>
      </c>
      <c r="S1013" s="64">
        <v>2</v>
      </c>
      <c r="T1013" s="61">
        <f>T1012-100</f>
        <v>-31.82631457458065</v>
      </c>
      <c r="U1013" s="60"/>
      <c r="V1013" s="60"/>
      <c r="Y1013" s="61"/>
      <c r="Z1013" s="61"/>
      <c r="AI1013" s="63"/>
      <c r="AR1013" s="57" t="s">
        <v>1017</v>
      </c>
      <c r="AT1013" s="66">
        <v>1947</v>
      </c>
      <c r="BF1013" s="67" t="s">
        <v>1217</v>
      </c>
      <c r="BM1013" s="66" t="s">
        <v>197</v>
      </c>
    </row>
    <row r="1014" spans="1:65" s="57" customFormat="1" ht="11.25">
      <c r="A1014" s="55">
        <v>997</v>
      </c>
      <c r="B1014" s="67" t="s">
        <v>154</v>
      </c>
      <c r="C1014" s="57" t="s">
        <v>1267</v>
      </c>
      <c r="M1014" s="64"/>
      <c r="N1014" s="63"/>
      <c r="O1014" s="55">
        <v>36</v>
      </c>
      <c r="P1014" s="60">
        <f>P1012+S1014*COS(T1014*PI()/200)</f>
        <v>7733145.044764482</v>
      </c>
      <c r="Q1014" s="60">
        <f>Q1012+S1014*SIN(T1014*PI()/200)</f>
        <v>387540.0587222109</v>
      </c>
      <c r="R1014" s="55">
        <v>36</v>
      </c>
      <c r="S1014" s="64">
        <v>2</v>
      </c>
      <c r="T1014" s="61">
        <f>T1012+100</f>
        <v>168.17368542541936</v>
      </c>
      <c r="U1014" s="60"/>
      <c r="V1014" s="60"/>
      <c r="Y1014" s="61"/>
      <c r="Z1014" s="61"/>
      <c r="AI1014" s="63"/>
      <c r="AR1014" s="57" t="s">
        <v>1017</v>
      </c>
      <c r="AT1014" s="66">
        <v>1947</v>
      </c>
      <c r="BF1014" s="67" t="s">
        <v>1217</v>
      </c>
      <c r="BM1014" s="66" t="s">
        <v>197</v>
      </c>
    </row>
    <row r="1015" spans="1:65" s="57" customFormat="1" ht="11.25">
      <c r="A1015" s="55">
        <v>998</v>
      </c>
      <c r="B1015" s="56" t="s">
        <v>143</v>
      </c>
      <c r="C1015" s="56" t="s">
        <v>1268</v>
      </c>
      <c r="F1015" s="56"/>
      <c r="N1015" s="63"/>
      <c r="O1015" s="55">
        <v>36</v>
      </c>
      <c r="P1015" s="60">
        <f>P1012+S1015*COS(T1015*PI()/200)</f>
        <v>7733147.36847732</v>
      </c>
      <c r="Q1015" s="60">
        <f>Q1012+S1015*SIN(T1015*PI()/200)</f>
        <v>387573.8953564938</v>
      </c>
      <c r="R1015" s="55">
        <v>36</v>
      </c>
      <c r="S1015" s="64">
        <v>34.8</v>
      </c>
      <c r="T1015" s="91">
        <v>98.96</v>
      </c>
      <c r="U1015" s="60"/>
      <c r="V1015" s="60"/>
      <c r="Y1015" s="71"/>
      <c r="Z1015" s="65"/>
      <c r="AI1015" s="63"/>
      <c r="AP1015" s="57" t="s">
        <v>160</v>
      </c>
      <c r="AR1015" s="57" t="s">
        <v>1017</v>
      </c>
      <c r="AT1015" s="66">
        <v>1947</v>
      </c>
      <c r="BF1015" s="57" t="s">
        <v>1228</v>
      </c>
      <c r="BM1015" s="66"/>
    </row>
    <row r="1016" spans="1:65" s="57" customFormat="1" ht="11.25">
      <c r="A1016" s="55">
        <v>999</v>
      </c>
      <c r="B1016" s="57" t="s">
        <v>1186</v>
      </c>
      <c r="C1016" s="57" t="s">
        <v>1269</v>
      </c>
      <c r="F1016" s="57" t="s">
        <v>1270</v>
      </c>
      <c r="L1016" s="57" t="s">
        <v>1053</v>
      </c>
      <c r="M1016" s="64"/>
      <c r="N1016" s="64"/>
      <c r="O1016" s="55">
        <v>36</v>
      </c>
      <c r="P1016" s="64">
        <v>7733430.5</v>
      </c>
      <c r="Q1016" s="64">
        <v>388058.5</v>
      </c>
      <c r="R1016" s="55">
        <v>36</v>
      </c>
      <c r="S1016" s="60">
        <f>SQRT((P1019-P1016)^2+(Q1019-Q1016)^2)</f>
        <v>182.68508422967653</v>
      </c>
      <c r="T1016" s="61">
        <f>IF(ATAN2((P1019-P1016),(Q1019-Q1016))&lt;0,ATAN2((P1019-P1016),(Q1019-Q1016))+2*PI(),ATAN2((P1019-P1016),(Q1019-Q1016)))*200/PI()</f>
        <v>78.32650669397985</v>
      </c>
      <c r="U1016" s="60"/>
      <c r="V1016" s="60"/>
      <c r="W1016" s="60"/>
      <c r="X1016" s="57">
        <v>182.7</v>
      </c>
      <c r="Y1016" s="65">
        <f>SUM($X$18:X1016)</f>
        <v>116962.90000000002</v>
      </c>
      <c r="Z1016" s="61"/>
      <c r="AI1016" s="64">
        <v>125.5</v>
      </c>
      <c r="AP1016" s="57" t="s">
        <v>1188</v>
      </c>
      <c r="AR1016" s="57" t="s">
        <v>1017</v>
      </c>
      <c r="AT1016" s="66">
        <v>1947</v>
      </c>
      <c r="AZ1016" s="57" t="s">
        <v>1271</v>
      </c>
      <c r="BD1016" s="57" t="s">
        <v>1190</v>
      </c>
      <c r="BF1016" s="57" t="s">
        <v>1272</v>
      </c>
      <c r="BM1016" s="66"/>
    </row>
    <row r="1017" spans="1:65" s="57" customFormat="1" ht="11.25">
      <c r="A1017" s="55">
        <v>1000</v>
      </c>
      <c r="B1017" s="67" t="s">
        <v>154</v>
      </c>
      <c r="C1017" s="57" t="s">
        <v>1273</v>
      </c>
      <c r="M1017" s="64"/>
      <c r="N1017" s="63"/>
      <c r="O1017" s="55">
        <v>36</v>
      </c>
      <c r="P1017" s="60">
        <f>P1016+S1017*COS(T1017*PI()/200)</f>
        <v>7733432.102429674</v>
      </c>
      <c r="Q1017" s="60">
        <f>Q1016+S1017*SIN(T1017*PI()/200)</f>
        <v>388057.9323565033</v>
      </c>
      <c r="R1017" s="55">
        <v>36</v>
      </c>
      <c r="S1017" s="64">
        <v>1.7</v>
      </c>
      <c r="T1017" s="61">
        <f>T1016-100</f>
        <v>-21.67349330602015</v>
      </c>
      <c r="U1017" s="60"/>
      <c r="V1017" s="60"/>
      <c r="Y1017" s="61"/>
      <c r="Z1017" s="61"/>
      <c r="AI1017" s="63"/>
      <c r="AR1017" s="57" t="s">
        <v>1017</v>
      </c>
      <c r="AT1017" s="66">
        <v>1947</v>
      </c>
      <c r="BF1017" s="67" t="s">
        <v>1217</v>
      </c>
      <c r="BM1017" s="66" t="s">
        <v>197</v>
      </c>
    </row>
    <row r="1018" spans="1:65" s="57" customFormat="1" ht="11.25">
      <c r="A1018" s="55">
        <v>1001</v>
      </c>
      <c r="B1018" s="67" t="s">
        <v>154</v>
      </c>
      <c r="C1018" s="57" t="s">
        <v>1274</v>
      </c>
      <c r="M1018" s="64"/>
      <c r="N1018" s="63"/>
      <c r="O1018" s="55">
        <v>36</v>
      </c>
      <c r="P1018" s="60">
        <f>P1016+S1018*COS(T1018*PI()/200)</f>
        <v>7733428.614788619</v>
      </c>
      <c r="Q1018" s="60">
        <f>Q1016+S1018*SIN(T1018*PI()/200)</f>
        <v>388059.1678158784</v>
      </c>
      <c r="R1018" s="55">
        <v>36</v>
      </c>
      <c r="S1018" s="64">
        <v>2</v>
      </c>
      <c r="T1018" s="61">
        <f>T1016+100</f>
        <v>178.32650669397987</v>
      </c>
      <c r="U1018" s="60"/>
      <c r="V1018" s="60"/>
      <c r="Y1018" s="61"/>
      <c r="Z1018" s="61"/>
      <c r="AI1018" s="63"/>
      <c r="AR1018" s="57" t="s">
        <v>1017</v>
      </c>
      <c r="AT1018" s="66">
        <v>1947</v>
      </c>
      <c r="BF1018" s="67" t="s">
        <v>1217</v>
      </c>
      <c r="BM1018" s="66" t="s">
        <v>197</v>
      </c>
    </row>
    <row r="1019" spans="1:65" s="57" customFormat="1" ht="11.25">
      <c r="A1019" s="55">
        <v>1002</v>
      </c>
      <c r="B1019" s="57" t="s">
        <v>1186</v>
      </c>
      <c r="C1019" s="57" t="s">
        <v>1275</v>
      </c>
      <c r="L1019" s="57" t="s">
        <v>1053</v>
      </c>
      <c r="M1019" s="64"/>
      <c r="N1019" s="64"/>
      <c r="O1019" s="55">
        <v>36</v>
      </c>
      <c r="P1019" s="64">
        <v>7733491.5</v>
      </c>
      <c r="Q1019" s="64">
        <v>388230.7</v>
      </c>
      <c r="R1019" s="55">
        <v>36</v>
      </c>
      <c r="S1019" s="60">
        <f>SQRT((P1022-P1019)^2+(Q1022-Q1019)^2)</f>
        <v>125.05718691865454</v>
      </c>
      <c r="T1019" s="61">
        <f>IF(ATAN2((P1022-P1019),(Q1022-Q1019))&lt;0,ATAN2((P1022-P1019),(Q1022-Q1019))+2*PI(),ATAN2((P1022-P1019),(Q1022-Q1019)))*200/PI()</f>
        <v>78.35760470323322</v>
      </c>
      <c r="U1019" s="60"/>
      <c r="V1019" s="60"/>
      <c r="W1019" s="60"/>
      <c r="X1019" s="57">
        <v>125</v>
      </c>
      <c r="Y1019" s="65">
        <f>SUM($X$18:X1019)</f>
        <v>117087.90000000002</v>
      </c>
      <c r="Z1019" s="78"/>
      <c r="AI1019" s="64">
        <v>79.8</v>
      </c>
      <c r="AR1019" s="57" t="s">
        <v>1017</v>
      </c>
      <c r="AT1019" s="66">
        <v>1947</v>
      </c>
      <c r="AZ1019" s="57" t="s">
        <v>1276</v>
      </c>
      <c r="BD1019" s="57" t="s">
        <v>235</v>
      </c>
      <c r="BF1019" s="57" t="s">
        <v>1191</v>
      </c>
      <c r="BM1019" s="66"/>
    </row>
    <row r="1020" spans="1:65" s="57" customFormat="1" ht="11.25">
      <c r="A1020" s="55">
        <v>1003</v>
      </c>
      <c r="B1020" s="67" t="s">
        <v>154</v>
      </c>
      <c r="C1020" s="57" t="s">
        <v>1277</v>
      </c>
      <c r="M1020" s="64"/>
      <c r="N1020" s="63"/>
      <c r="O1020" s="55">
        <v>36</v>
      </c>
      <c r="P1020" s="60">
        <f>P1019+S1020*COS(T1020*PI()/200)</f>
        <v>7733493.385537376</v>
      </c>
      <c r="Q1020" s="60">
        <f>Q1019+S1020*SIN(T1020*PI()/200)</f>
        <v>388230.0331051013</v>
      </c>
      <c r="R1020" s="55">
        <v>36</v>
      </c>
      <c r="S1020" s="64">
        <v>2</v>
      </c>
      <c r="T1020" s="61">
        <f>T1019-100</f>
        <v>-21.64239529676678</v>
      </c>
      <c r="U1020" s="60"/>
      <c r="V1020" s="60"/>
      <c r="Y1020" s="61"/>
      <c r="Z1020" s="61"/>
      <c r="AI1020" s="63"/>
      <c r="AR1020" s="57" t="s">
        <v>1017</v>
      </c>
      <c r="AT1020" s="66">
        <v>1947</v>
      </c>
      <c r="BF1020" s="67" t="s">
        <v>1217</v>
      </c>
      <c r="BM1020" s="66" t="s">
        <v>197</v>
      </c>
    </row>
    <row r="1021" spans="1:65" s="57" customFormat="1" ht="11.25">
      <c r="A1021" s="55">
        <v>1004</v>
      </c>
      <c r="B1021" s="67" t="s">
        <v>154</v>
      </c>
      <c r="C1021" s="57" t="s">
        <v>1278</v>
      </c>
      <c r="M1021" s="64"/>
      <c r="N1021" s="63"/>
      <c r="O1021" s="55">
        <v>36</v>
      </c>
      <c r="P1021" s="60">
        <f>P1019+S1021*COS(T1021*PI()/200)</f>
        <v>7733489.614462624</v>
      </c>
      <c r="Q1021" s="60">
        <f>Q1019+S1021*SIN(T1021*PI()/200)</f>
        <v>388231.3668948987</v>
      </c>
      <c r="R1021" s="55">
        <v>36</v>
      </c>
      <c r="S1021" s="64">
        <v>2</v>
      </c>
      <c r="T1021" s="61">
        <f>T1019+100</f>
        <v>178.35760470323322</v>
      </c>
      <c r="U1021" s="60"/>
      <c r="V1021" s="60"/>
      <c r="Y1021" s="61"/>
      <c r="Z1021" s="61"/>
      <c r="AI1021" s="63"/>
      <c r="AR1021" s="57" t="s">
        <v>1017</v>
      </c>
      <c r="AT1021" s="66">
        <v>1947</v>
      </c>
      <c r="BF1021" s="67" t="s">
        <v>1217</v>
      </c>
      <c r="BM1021" s="66" t="s">
        <v>197</v>
      </c>
    </row>
    <row r="1022" spans="1:65" s="57" customFormat="1" ht="11.25">
      <c r="A1022" s="55">
        <v>1005</v>
      </c>
      <c r="B1022" s="57" t="s">
        <v>1186</v>
      </c>
      <c r="C1022" s="57" t="s">
        <v>1279</v>
      </c>
      <c r="L1022" s="57" t="s">
        <v>1053</v>
      </c>
      <c r="M1022" s="64"/>
      <c r="N1022" s="64"/>
      <c r="O1022" s="55">
        <v>36</v>
      </c>
      <c r="P1022" s="64">
        <v>7733533.2</v>
      </c>
      <c r="Q1022" s="64">
        <v>388348.6</v>
      </c>
      <c r="R1022" s="55">
        <v>36</v>
      </c>
      <c r="S1022" s="60">
        <f>SQRT((P1025-P1022)^2+(Q1025-Q1022)^2)</f>
        <v>23.119904844200782</v>
      </c>
      <c r="T1022" s="61">
        <f>IF(ATAN2((P1025-P1022),(Q1025-Q1022))&lt;0,ATAN2((P1025-P1022),(Q1025-Q1022))+2*PI(),ATAN2((P1025-P1022),(Q1025-Q1022)))*200/PI()</f>
        <v>78.3846873150176</v>
      </c>
      <c r="U1022" s="60"/>
      <c r="V1022" s="60"/>
      <c r="W1022" s="60"/>
      <c r="X1022" s="57">
        <v>23.1</v>
      </c>
      <c r="Y1022" s="65">
        <f>SUM($X$18:X1022)</f>
        <v>117111.00000000003</v>
      </c>
      <c r="Z1022" s="61"/>
      <c r="AI1022" s="64">
        <v>38.9</v>
      </c>
      <c r="AR1022" s="57" t="s">
        <v>1017</v>
      </c>
      <c r="AT1022" s="66">
        <v>1947</v>
      </c>
      <c r="AZ1022" s="57" t="s">
        <v>1280</v>
      </c>
      <c r="BD1022" s="57" t="s">
        <v>235</v>
      </c>
      <c r="BF1022" s="57" t="s">
        <v>1191</v>
      </c>
      <c r="BM1022" s="66"/>
    </row>
    <row r="1023" spans="1:65" s="57" customFormat="1" ht="11.25">
      <c r="A1023" s="55">
        <v>1006</v>
      </c>
      <c r="B1023" s="67" t="s">
        <v>154</v>
      </c>
      <c r="C1023" s="57" t="s">
        <v>1281</v>
      </c>
      <c r="M1023" s="64"/>
      <c r="N1023" s="63"/>
      <c r="O1023" s="55">
        <v>36</v>
      </c>
      <c r="P1023" s="60">
        <f>P1022+S1023*COS(T1023*PI()/200)</f>
        <v>7733535.0858209105</v>
      </c>
      <c r="Q1023" s="60">
        <f>Q1022+S1023*SIN(T1023*PI()/200)</f>
        <v>388347.9339072931</v>
      </c>
      <c r="R1023" s="55">
        <v>36</v>
      </c>
      <c r="S1023" s="64">
        <v>2</v>
      </c>
      <c r="T1023" s="61">
        <f>T1022-100</f>
        <v>-21.6153126849824</v>
      </c>
      <c r="U1023" s="60"/>
      <c r="V1023" s="60"/>
      <c r="Y1023" s="61"/>
      <c r="Z1023" s="61"/>
      <c r="AI1023" s="63"/>
      <c r="AR1023" s="57" t="s">
        <v>1017</v>
      </c>
      <c r="AT1023" s="66">
        <v>1947</v>
      </c>
      <c r="BF1023" s="67" t="s">
        <v>1217</v>
      </c>
      <c r="BM1023" s="66" t="s">
        <v>1282</v>
      </c>
    </row>
    <row r="1024" spans="1:65" s="57" customFormat="1" ht="11.25">
      <c r="A1024" s="55">
        <v>1007</v>
      </c>
      <c r="B1024" s="67" t="s">
        <v>154</v>
      </c>
      <c r="C1024" s="57" t="s">
        <v>1283</v>
      </c>
      <c r="M1024" s="64"/>
      <c r="N1024" s="63"/>
      <c r="O1024" s="55">
        <v>36</v>
      </c>
      <c r="P1024" s="60">
        <f>P1022+S1024*COS(T1024*PI()/200)</f>
        <v>7733531.31417909</v>
      </c>
      <c r="Q1024" s="60">
        <f>Q1022+S1024*SIN(T1024*PI()/200)</f>
        <v>388349.2660927069</v>
      </c>
      <c r="R1024" s="55">
        <v>36</v>
      </c>
      <c r="S1024" s="64">
        <v>2</v>
      </c>
      <c r="T1024" s="61">
        <f>T1022+100</f>
        <v>178.3846873150176</v>
      </c>
      <c r="U1024" s="60"/>
      <c r="V1024" s="60"/>
      <c r="Y1024" s="61"/>
      <c r="Z1024" s="61"/>
      <c r="AI1024" s="63"/>
      <c r="AR1024" s="57" t="s">
        <v>1017</v>
      </c>
      <c r="AT1024" s="66">
        <v>1947</v>
      </c>
      <c r="BF1024" s="67" t="s">
        <v>1217</v>
      </c>
      <c r="BM1024" s="66" t="s">
        <v>1282</v>
      </c>
    </row>
    <row r="1025" spans="1:65" s="57" customFormat="1" ht="11.25">
      <c r="A1025" s="55">
        <v>1008</v>
      </c>
      <c r="B1025" s="57" t="s">
        <v>1186</v>
      </c>
      <c r="C1025" s="57" t="s">
        <v>1284</v>
      </c>
      <c r="L1025" s="57" t="s">
        <v>1053</v>
      </c>
      <c r="M1025" s="64"/>
      <c r="N1025" s="64"/>
      <c r="O1025" s="55">
        <v>36</v>
      </c>
      <c r="P1025" s="64">
        <v>7733540.9</v>
      </c>
      <c r="Q1025" s="64">
        <v>388370.4</v>
      </c>
      <c r="R1025" s="55">
        <v>36</v>
      </c>
      <c r="S1025" s="60">
        <f>SQRT((P1029-P1025)^2+(Q1029-Q1025)^2)</f>
        <v>263.17760163044983</v>
      </c>
      <c r="T1025" s="61">
        <f>IF(ATAN2((P1029-P1025),(Q1029-Q1025))&lt;0,ATAN2((P1029-P1025),(Q1029-Q1025))+2*PI(),ATAN2((P1029-P1025),(Q1029-Q1025)))*200/PI()</f>
        <v>78.34628908189346</v>
      </c>
      <c r="U1025" s="60"/>
      <c r="V1025" s="60"/>
      <c r="W1025" s="60"/>
      <c r="X1025" s="57">
        <v>263.1</v>
      </c>
      <c r="Y1025" s="65">
        <f>SUM($X$18:X1025)</f>
        <v>117374.10000000003</v>
      </c>
      <c r="Z1025" s="61"/>
      <c r="AI1025" s="64">
        <v>23.1</v>
      </c>
      <c r="AR1025" s="57" t="s">
        <v>1017</v>
      </c>
      <c r="AT1025" s="66">
        <v>1947</v>
      </c>
      <c r="AZ1025" s="57" t="s">
        <v>1285</v>
      </c>
      <c r="BD1025" s="57" t="s">
        <v>235</v>
      </c>
      <c r="BF1025" s="57" t="s">
        <v>1191</v>
      </c>
      <c r="BM1025" s="66"/>
    </row>
    <row r="1026" spans="1:65" s="57" customFormat="1" ht="11.25">
      <c r="A1026" s="55">
        <v>1009</v>
      </c>
      <c r="B1026" s="67" t="s">
        <v>154</v>
      </c>
      <c r="C1026" s="57" t="s">
        <v>1286</v>
      </c>
      <c r="M1026" s="64"/>
      <c r="N1026" s="63"/>
      <c r="O1026" s="55">
        <v>36</v>
      </c>
      <c r="P1026" s="60">
        <f>P1025+S1026*COS(T1026*PI()/200)</f>
        <v>7733542.785418808</v>
      </c>
      <c r="Q1026" s="60">
        <f>Q1025+S1026*SIN(T1026*PI()/200)</f>
        <v>388369.73276996636</v>
      </c>
      <c r="R1026" s="55">
        <v>36</v>
      </c>
      <c r="S1026" s="64">
        <v>2</v>
      </c>
      <c r="T1026" s="61">
        <f>T1025-100</f>
        <v>-21.65371091810654</v>
      </c>
      <c r="U1026" s="60"/>
      <c r="V1026" s="60"/>
      <c r="Y1026" s="61"/>
      <c r="Z1026" s="61"/>
      <c r="AI1026" s="63"/>
      <c r="AR1026" s="57" t="s">
        <v>1017</v>
      </c>
      <c r="AT1026" s="66">
        <v>1947</v>
      </c>
      <c r="BF1026" s="67"/>
      <c r="BM1026" s="66" t="s">
        <v>1240</v>
      </c>
    </row>
    <row r="1027" spans="1:65" s="57" customFormat="1" ht="11.25">
      <c r="A1027" s="55">
        <v>1010</v>
      </c>
      <c r="B1027" s="67" t="s">
        <v>154</v>
      </c>
      <c r="C1027" s="57" t="s">
        <v>1287</v>
      </c>
      <c r="M1027" s="64"/>
      <c r="N1027" s="63"/>
      <c r="O1027" s="55">
        <v>36</v>
      </c>
      <c r="P1027" s="60">
        <f>P1025+S1027*COS(T1027*PI()/200)</f>
        <v>7733539.014581192</v>
      </c>
      <c r="Q1027" s="60">
        <f>Q1025+S1027*SIN(T1027*PI()/200)</f>
        <v>388371.0672300337</v>
      </c>
      <c r="R1027" s="55">
        <v>36</v>
      </c>
      <c r="S1027" s="64">
        <v>2</v>
      </c>
      <c r="T1027" s="61">
        <f>T1025+100</f>
        <v>178.34628908189347</v>
      </c>
      <c r="U1027" s="60"/>
      <c r="V1027" s="60"/>
      <c r="Y1027" s="61"/>
      <c r="Z1027" s="61"/>
      <c r="AI1027" s="63"/>
      <c r="AR1027" s="57" t="s">
        <v>1017</v>
      </c>
      <c r="AT1027" s="66">
        <v>1947</v>
      </c>
      <c r="BF1027" s="67"/>
      <c r="BM1027" s="66" t="s">
        <v>1240</v>
      </c>
    </row>
    <row r="1028" spans="1:65" s="57" customFormat="1" ht="11.25">
      <c r="A1028" s="55">
        <v>1011</v>
      </c>
      <c r="B1028" s="56" t="s">
        <v>143</v>
      </c>
      <c r="C1028" s="56" t="s">
        <v>1288</v>
      </c>
      <c r="F1028" s="56"/>
      <c r="N1028" s="63"/>
      <c r="O1028" s="55">
        <v>36</v>
      </c>
      <c r="P1028" s="60">
        <f>P1025+S1028*COS(T1028*PI()/200)</f>
        <v>7733555.567100884</v>
      </c>
      <c r="Q1028" s="60">
        <f>Q1025+S1028*SIN(T1028*PI()/200)</f>
        <v>388369.4170698587</v>
      </c>
      <c r="R1028" s="55">
        <v>36</v>
      </c>
      <c r="S1028" s="64">
        <v>14.7</v>
      </c>
      <c r="T1028" s="91">
        <v>395.74</v>
      </c>
      <c r="U1028" s="60"/>
      <c r="V1028" s="60"/>
      <c r="Y1028" s="71"/>
      <c r="Z1028" s="65"/>
      <c r="AI1028" s="63"/>
      <c r="AP1028" s="57" t="s">
        <v>160</v>
      </c>
      <c r="AR1028" s="57" t="s">
        <v>1017</v>
      </c>
      <c r="AT1028" s="66">
        <v>1947</v>
      </c>
      <c r="BF1028" s="57" t="s">
        <v>1228</v>
      </c>
      <c r="BM1028" s="66"/>
    </row>
    <row r="1029" spans="1:65" s="57" customFormat="1" ht="11.25">
      <c r="A1029" s="55">
        <v>1012</v>
      </c>
      <c r="B1029" s="57" t="s">
        <v>1186</v>
      </c>
      <c r="C1029" s="57" t="s">
        <v>1289</v>
      </c>
      <c r="L1029" s="57" t="s">
        <v>1053</v>
      </c>
      <c r="M1029" s="64"/>
      <c r="N1029" s="64"/>
      <c r="O1029" s="55">
        <v>36</v>
      </c>
      <c r="P1029" s="64">
        <v>7733628.7</v>
      </c>
      <c r="Q1029" s="64">
        <v>388618.5</v>
      </c>
      <c r="R1029" s="55">
        <v>36</v>
      </c>
      <c r="S1029" s="60">
        <f>SQRT((P1033-P1029)^2+(Q1033-Q1029)^2)</f>
        <v>170.50950120155693</v>
      </c>
      <c r="T1029" s="61">
        <f>IF(ATAN2((P1033-P1029),(Q1033-Q1029))&lt;0,ATAN2((P1033-P1029),(Q1033-Q1029))+2*PI(),ATAN2((P1033-P1029),(Q1033-Q1029)))*200/PI()</f>
        <v>78.30055102766488</v>
      </c>
      <c r="U1029" s="60"/>
      <c r="V1029" s="60"/>
      <c r="W1029" s="60"/>
      <c r="X1029" s="57">
        <v>170.6</v>
      </c>
      <c r="Y1029" s="65">
        <f>SUM($X$18:X1029)</f>
        <v>117544.70000000004</v>
      </c>
      <c r="Z1029" s="61"/>
      <c r="AI1029" s="64">
        <v>23.3</v>
      </c>
      <c r="AR1029" s="57" t="s">
        <v>1017</v>
      </c>
      <c r="AT1029" s="66">
        <v>1947</v>
      </c>
      <c r="AZ1029" s="57" t="s">
        <v>1290</v>
      </c>
      <c r="BD1029" s="57" t="s">
        <v>235</v>
      </c>
      <c r="BF1029" s="57" t="s">
        <v>1191</v>
      </c>
      <c r="BM1029" s="66"/>
    </row>
    <row r="1030" spans="1:65" s="57" customFormat="1" ht="11.25">
      <c r="A1030" s="55">
        <v>1013</v>
      </c>
      <c r="B1030" s="67" t="s">
        <v>154</v>
      </c>
      <c r="C1030" s="57" t="s">
        <v>1291</v>
      </c>
      <c r="M1030" s="64"/>
      <c r="N1030" s="63"/>
      <c r="O1030" s="55">
        <v>36</v>
      </c>
      <c r="P1030" s="60">
        <f>P1029+S1030*COS(T1030*PI()/200)</f>
        <v>7733630.584938949</v>
      </c>
      <c r="Q1030" s="60">
        <f>Q1029+S1030*SIN(T1030*PI()/200)</f>
        <v>388617.8314155563</v>
      </c>
      <c r="R1030" s="55">
        <v>36</v>
      </c>
      <c r="S1030" s="64">
        <v>2</v>
      </c>
      <c r="T1030" s="61">
        <f>T1029-100</f>
        <v>-21.69944897233512</v>
      </c>
      <c r="U1030" s="60"/>
      <c r="V1030" s="60"/>
      <c r="Y1030" s="61"/>
      <c r="Z1030" s="61"/>
      <c r="AI1030" s="63"/>
      <c r="AR1030" s="57" t="s">
        <v>1017</v>
      </c>
      <c r="AT1030" s="66">
        <v>1947</v>
      </c>
      <c r="BF1030" s="67"/>
      <c r="BM1030" s="66" t="s">
        <v>1240</v>
      </c>
    </row>
    <row r="1031" spans="1:65" s="57" customFormat="1" ht="11.25">
      <c r="A1031" s="55">
        <v>1014</v>
      </c>
      <c r="B1031" s="67" t="s">
        <v>154</v>
      </c>
      <c r="C1031" s="57" t="s">
        <v>1292</v>
      </c>
      <c r="M1031" s="64"/>
      <c r="N1031" s="63"/>
      <c r="O1031" s="55">
        <v>36</v>
      </c>
      <c r="P1031" s="60">
        <f>P1029+S1031*COS(T1031*PI()/200)</f>
        <v>7733626.815061051</v>
      </c>
      <c r="Q1031" s="60">
        <f>Q1029+S1031*SIN(T1031*PI()/200)</f>
        <v>388619.1685844437</v>
      </c>
      <c r="R1031" s="55">
        <v>36</v>
      </c>
      <c r="S1031" s="64">
        <v>2</v>
      </c>
      <c r="T1031" s="61">
        <f>T1029+100</f>
        <v>178.30055102766488</v>
      </c>
      <c r="U1031" s="60"/>
      <c r="V1031" s="60"/>
      <c r="Y1031" s="61"/>
      <c r="Z1031" s="61"/>
      <c r="AI1031" s="63"/>
      <c r="AR1031" s="57" t="s">
        <v>1017</v>
      </c>
      <c r="AT1031" s="66">
        <v>1947</v>
      </c>
      <c r="BF1031" s="67" t="s">
        <v>1293</v>
      </c>
      <c r="BM1031" s="66" t="s">
        <v>1240</v>
      </c>
    </row>
    <row r="1032" spans="1:65" s="57" customFormat="1" ht="11.25">
      <c r="A1032" s="55">
        <v>1015</v>
      </c>
      <c r="B1032" s="56" t="s">
        <v>143</v>
      </c>
      <c r="C1032" s="56" t="s">
        <v>1294</v>
      </c>
      <c r="F1032" s="56"/>
      <c r="N1032" s="63"/>
      <c r="O1032" s="55">
        <v>36</v>
      </c>
      <c r="P1032" s="60">
        <f>P1029+S1032*COS(T1032*PI()/200)</f>
        <v>7733627.735293178</v>
      </c>
      <c r="Q1032" s="60">
        <f>Q1029+S1032*SIN(T1032*PI()/200)</f>
        <v>388603.43084804155</v>
      </c>
      <c r="R1032" s="55">
        <v>36</v>
      </c>
      <c r="S1032" s="64">
        <v>15.1</v>
      </c>
      <c r="T1032" s="91">
        <v>295.93</v>
      </c>
      <c r="U1032" s="60"/>
      <c r="V1032" s="60"/>
      <c r="Y1032" s="71"/>
      <c r="Z1032" s="65"/>
      <c r="AI1032" s="63"/>
      <c r="AP1032" s="57" t="s">
        <v>160</v>
      </c>
      <c r="AR1032" s="57" t="s">
        <v>1017</v>
      </c>
      <c r="AT1032" s="66">
        <v>1947</v>
      </c>
      <c r="BF1032" s="57" t="s">
        <v>1228</v>
      </c>
      <c r="BM1032" s="66"/>
    </row>
    <row r="1033" spans="1:65" s="57" customFormat="1" ht="11.25">
      <c r="A1033" s="55">
        <v>1016</v>
      </c>
      <c r="B1033" s="57" t="s">
        <v>1186</v>
      </c>
      <c r="C1033" s="57" t="s">
        <v>1295</v>
      </c>
      <c r="L1033" s="57" t="s">
        <v>1053</v>
      </c>
      <c r="M1033" s="64"/>
      <c r="N1033" s="64"/>
      <c r="O1033" s="55">
        <v>36</v>
      </c>
      <c r="P1033" s="64">
        <v>7733685.7</v>
      </c>
      <c r="Q1033" s="64">
        <v>388779.2</v>
      </c>
      <c r="R1033" s="55">
        <v>36</v>
      </c>
      <c r="S1033" s="60">
        <f>SQRT((P1037-P1033)^2+(Q1037-Q1033)^2)</f>
        <v>230.37812396140492</v>
      </c>
      <c r="T1033" s="61">
        <f>IF(ATAN2((P1037-P1033),(Q1037-Q1033))&lt;0,ATAN2((P1037-P1033),(Q1037-Q1033))+2*PI(),ATAN2((P1037-P1033),(Q1037-Q1033)))*200/PI()</f>
        <v>78.36317310782553</v>
      </c>
      <c r="U1033" s="60"/>
      <c r="V1033" s="60"/>
      <c r="W1033" s="60"/>
      <c r="X1033" s="57">
        <v>230.4</v>
      </c>
      <c r="Y1033" s="65">
        <f>SUM($X$18:X1033)</f>
        <v>117775.10000000003</v>
      </c>
      <c r="Z1033" s="61"/>
      <c r="AI1033" s="64">
        <v>6.8</v>
      </c>
      <c r="AR1033" s="57" t="s">
        <v>1017</v>
      </c>
      <c r="AT1033" s="66">
        <v>1947</v>
      </c>
      <c r="AZ1033" s="57" t="s">
        <v>1296</v>
      </c>
      <c r="BC1033" s="57" t="s">
        <v>1297</v>
      </c>
      <c r="BD1033" s="57" t="s">
        <v>1190</v>
      </c>
      <c r="BF1033" s="57" t="s">
        <v>1191</v>
      </c>
      <c r="BM1033" s="66"/>
    </row>
    <row r="1034" spans="1:65" s="57" customFormat="1" ht="11.25">
      <c r="A1034" s="55">
        <v>1017</v>
      </c>
      <c r="B1034" s="67" t="s">
        <v>154</v>
      </c>
      <c r="C1034" s="57" t="s">
        <v>1298</v>
      </c>
      <c r="M1034" s="64"/>
      <c r="N1034" s="63"/>
      <c r="O1034" s="55">
        <v>36</v>
      </c>
      <c r="P1034" s="60">
        <f>P1033+S1034*COS(T1034*PI()/200)</f>
        <v>7733687.585595701</v>
      </c>
      <c r="Q1034" s="60">
        <f>Q1033+S1034*SIN(T1034*PI()/200)</f>
        <v>388778.5332700286</v>
      </c>
      <c r="R1034" s="55">
        <v>36</v>
      </c>
      <c r="S1034" s="64">
        <v>2</v>
      </c>
      <c r="T1034" s="61">
        <f>T1033-100</f>
        <v>-21.63682689217447</v>
      </c>
      <c r="U1034" s="60"/>
      <c r="V1034" s="60"/>
      <c r="Y1034" s="61"/>
      <c r="Z1034" s="61"/>
      <c r="AI1034" s="63"/>
      <c r="AR1034" s="57" t="s">
        <v>1017</v>
      </c>
      <c r="AT1034" s="66">
        <v>1947</v>
      </c>
      <c r="BF1034" s="67" t="s">
        <v>1299</v>
      </c>
      <c r="BM1034" s="66" t="s">
        <v>1240</v>
      </c>
    </row>
    <row r="1035" spans="1:65" s="57" customFormat="1" ht="11.25">
      <c r="A1035" s="55">
        <v>1018</v>
      </c>
      <c r="B1035" s="67" t="s">
        <v>154</v>
      </c>
      <c r="C1035" s="57" t="s">
        <v>1300</v>
      </c>
      <c r="M1035" s="64"/>
      <c r="N1035" s="63"/>
      <c r="O1035" s="55">
        <v>36</v>
      </c>
      <c r="P1035" s="60">
        <f>P1033+S1035*COS(T1035*PI()/200)</f>
        <v>7733683.8144042995</v>
      </c>
      <c r="Q1035" s="60">
        <f>Q1033+S1035*SIN(T1035*PI()/200)</f>
        <v>388779.8667299714</v>
      </c>
      <c r="R1035" s="55">
        <v>36</v>
      </c>
      <c r="S1035" s="64">
        <v>2</v>
      </c>
      <c r="T1035" s="61">
        <f>T1033+100</f>
        <v>178.36317310782553</v>
      </c>
      <c r="U1035" s="60"/>
      <c r="V1035" s="60"/>
      <c r="Y1035" s="61"/>
      <c r="Z1035" s="61"/>
      <c r="AI1035" s="63"/>
      <c r="AR1035" s="57" t="s">
        <v>1017</v>
      </c>
      <c r="AT1035" s="66">
        <v>1947</v>
      </c>
      <c r="BF1035" s="67" t="s">
        <v>1293</v>
      </c>
      <c r="BM1035" s="66" t="s">
        <v>1240</v>
      </c>
    </row>
    <row r="1036" spans="1:65" s="57" customFormat="1" ht="11.25">
      <c r="A1036" s="55">
        <v>1019</v>
      </c>
      <c r="B1036" s="56" t="s">
        <v>143</v>
      </c>
      <c r="C1036" s="56" t="s">
        <v>1301</v>
      </c>
      <c r="F1036" s="56"/>
      <c r="N1036" s="63"/>
      <c r="O1036" s="55">
        <v>36</v>
      </c>
      <c r="P1036" s="60">
        <f>P1033+S1036*COS(T1036*PI()/200)</f>
        <v>7733691.092364746</v>
      </c>
      <c r="Q1036" s="60">
        <f>Q1033+S1036*SIN(T1036*PI()/200)</f>
        <v>388769.04261832725</v>
      </c>
      <c r="R1036" s="55">
        <v>36</v>
      </c>
      <c r="S1036" s="64">
        <v>11.5</v>
      </c>
      <c r="T1036" s="91">
        <v>331.07</v>
      </c>
      <c r="U1036" s="60"/>
      <c r="V1036" s="60"/>
      <c r="Y1036" s="71"/>
      <c r="Z1036" s="65"/>
      <c r="AI1036" s="63"/>
      <c r="AP1036" s="57" t="s">
        <v>160</v>
      </c>
      <c r="AR1036" s="57" t="s">
        <v>1017</v>
      </c>
      <c r="AT1036" s="66">
        <v>1947</v>
      </c>
      <c r="BF1036" s="57" t="s">
        <v>1228</v>
      </c>
      <c r="BM1036" s="66"/>
    </row>
    <row r="1037" spans="1:65" s="57" customFormat="1" ht="11.25">
      <c r="A1037" s="55">
        <v>1020</v>
      </c>
      <c r="B1037" s="57" t="s">
        <v>1186</v>
      </c>
      <c r="C1037" s="57" t="s">
        <v>1302</v>
      </c>
      <c r="L1037" s="57" t="s">
        <v>1053</v>
      </c>
      <c r="M1037" s="64"/>
      <c r="N1037" s="64"/>
      <c r="O1037" s="55">
        <v>36</v>
      </c>
      <c r="P1037" s="64">
        <v>7733762.5</v>
      </c>
      <c r="Q1037" s="64">
        <v>388996.4</v>
      </c>
      <c r="R1037" s="55">
        <v>36</v>
      </c>
      <c r="S1037" s="60">
        <f>SQRT((P1040-P1037)^2+(Q1040-Q1037)^2)</f>
        <v>79.6778513766208</v>
      </c>
      <c r="T1037" s="61">
        <f>IF(ATAN2((P1040-P1037),(Q1040-Q1037))&lt;0,ATAN2((P1040-P1037),(Q1040-Q1037))+2*PI(),ATAN2((P1040-P1037),(Q1040-Q1037)))*200/PI()</f>
        <v>74.55951086048846</v>
      </c>
      <c r="U1037" s="60"/>
      <c r="V1037" s="60"/>
      <c r="W1037" s="60"/>
      <c r="X1037" s="57">
        <v>79.7</v>
      </c>
      <c r="Y1037" s="65">
        <f>SUM($X$18:X1037)</f>
        <v>117854.80000000003</v>
      </c>
      <c r="Z1037" s="61"/>
      <c r="AI1037" s="64">
        <v>4.5</v>
      </c>
      <c r="AR1037" s="57" t="s">
        <v>1017</v>
      </c>
      <c r="AT1037" s="66">
        <v>1947</v>
      </c>
      <c r="AZ1037" s="57" t="s">
        <v>1303</v>
      </c>
      <c r="BC1037" s="57" t="s">
        <v>1297</v>
      </c>
      <c r="BD1037" s="57" t="s">
        <v>1190</v>
      </c>
      <c r="BF1037" s="57" t="s">
        <v>1191</v>
      </c>
      <c r="BM1037" s="66"/>
    </row>
    <row r="1038" spans="1:65" s="57" customFormat="1" ht="11.25">
      <c r="A1038" s="55">
        <v>1021</v>
      </c>
      <c r="B1038" s="67" t="s">
        <v>154</v>
      </c>
      <c r="C1038" s="57" t="s">
        <v>1304</v>
      </c>
      <c r="M1038" s="64"/>
      <c r="N1038" s="63"/>
      <c r="O1038" s="55">
        <v>36</v>
      </c>
      <c r="P1038" s="60">
        <f>P1037+S1038*COS(T1038*PI()/200)</f>
        <v>7733764.34241916</v>
      </c>
      <c r="Q1038" s="60">
        <f>Q1037+S1038*SIN(T1038*PI()/200)</f>
        <v>388995.62186656735</v>
      </c>
      <c r="R1038" s="55">
        <v>36</v>
      </c>
      <c r="S1038" s="64">
        <v>2</v>
      </c>
      <c r="T1038" s="61">
        <f>T1037-100</f>
        <v>-25.44048913951154</v>
      </c>
      <c r="U1038" s="60"/>
      <c r="V1038" s="60"/>
      <c r="Y1038" s="61"/>
      <c r="Z1038" s="61"/>
      <c r="AI1038" s="63"/>
      <c r="AR1038" s="57" t="s">
        <v>1017</v>
      </c>
      <c r="AT1038" s="66">
        <v>1947</v>
      </c>
      <c r="BF1038" s="67" t="s">
        <v>1305</v>
      </c>
      <c r="BM1038" s="66" t="s">
        <v>1240</v>
      </c>
    </row>
    <row r="1039" spans="1:65" s="57" customFormat="1" ht="11.25">
      <c r="A1039" s="55">
        <v>1022</v>
      </c>
      <c r="B1039" s="67" t="s">
        <v>154</v>
      </c>
      <c r="C1039" s="57" t="s">
        <v>1306</v>
      </c>
      <c r="M1039" s="64"/>
      <c r="N1039" s="63"/>
      <c r="O1039" s="55">
        <v>36</v>
      </c>
      <c r="P1039" s="60">
        <f>P1037+S1039*COS(T1039*PI()/200)</f>
        <v>7733760.65758084</v>
      </c>
      <c r="Q1039" s="60">
        <f>Q1037+S1039*SIN(T1039*PI()/200)</f>
        <v>388997.1781334327</v>
      </c>
      <c r="R1039" s="55">
        <v>36</v>
      </c>
      <c r="S1039" s="64">
        <v>2</v>
      </c>
      <c r="T1039" s="61">
        <f>T1037+100</f>
        <v>174.55951086048844</v>
      </c>
      <c r="U1039" s="60"/>
      <c r="V1039" s="60"/>
      <c r="Y1039" s="61"/>
      <c r="Z1039" s="61"/>
      <c r="AI1039" s="63"/>
      <c r="AR1039" s="57" t="s">
        <v>1017</v>
      </c>
      <c r="AT1039" s="66">
        <v>1947</v>
      </c>
      <c r="BF1039" s="67" t="s">
        <v>1293</v>
      </c>
      <c r="BM1039" s="66" t="s">
        <v>1240</v>
      </c>
    </row>
    <row r="1040" spans="1:65" s="57" customFormat="1" ht="11.25">
      <c r="A1040" s="55">
        <v>1023</v>
      </c>
      <c r="B1040" s="57" t="s">
        <v>1186</v>
      </c>
      <c r="C1040" s="57" t="s">
        <v>1307</v>
      </c>
      <c r="L1040" s="57" t="s">
        <v>1053</v>
      </c>
      <c r="M1040" s="64"/>
      <c r="N1040" s="64"/>
      <c r="O1040" s="55">
        <v>36</v>
      </c>
      <c r="P1040" s="64">
        <v>7733793.5</v>
      </c>
      <c r="Q1040" s="64">
        <v>389069.8</v>
      </c>
      <c r="R1040" s="55">
        <v>36</v>
      </c>
      <c r="S1040" s="60">
        <f>SQRT((P1043-P1040)^2+(Q1043-Q1040)^2)</f>
        <v>272.809915508842</v>
      </c>
      <c r="T1040" s="61">
        <f>IF(ATAN2((P1043-P1040),(Q1043-Q1040))&lt;0,ATAN2((P1043-P1040),(Q1043-Q1040))+2*PI(),ATAN2((P1043-P1040),(Q1043-Q1040)))*200/PI()</f>
        <v>79.43555031003551</v>
      </c>
      <c r="U1040" s="60"/>
      <c r="V1040" s="60"/>
      <c r="W1040" s="60"/>
      <c r="X1040" s="57">
        <v>272.8</v>
      </c>
      <c r="Y1040" s="65">
        <f>SUM($X$18:X1040)</f>
        <v>118127.60000000003</v>
      </c>
      <c r="Z1040" s="61"/>
      <c r="AI1040" s="64">
        <v>55.2</v>
      </c>
      <c r="AR1040" s="57" t="s">
        <v>1017</v>
      </c>
      <c r="AT1040" s="66">
        <v>1947</v>
      </c>
      <c r="AZ1040" s="57" t="s">
        <v>1308</v>
      </c>
      <c r="BD1040" s="57" t="s">
        <v>235</v>
      </c>
      <c r="BF1040" s="57" t="s">
        <v>1309</v>
      </c>
      <c r="BM1040" s="66"/>
    </row>
    <row r="1041" spans="1:65" s="57" customFormat="1" ht="11.25">
      <c r="A1041" s="55">
        <v>1024</v>
      </c>
      <c r="B1041" s="67" t="s">
        <v>154</v>
      </c>
      <c r="C1041" s="57" t="s">
        <v>1310</v>
      </c>
      <c r="M1041" s="64"/>
      <c r="N1041" s="63"/>
      <c r="O1041" s="55">
        <v>36</v>
      </c>
      <c r="P1041" s="60">
        <f>P1040+S1041*COS(T1041*PI()/200)</f>
        <v>7733795.396558631</v>
      </c>
      <c r="Q1041" s="60">
        <f>Q1040+S1041*SIN(T1041*PI()/200)</f>
        <v>389069.1651257152</v>
      </c>
      <c r="R1041" s="55">
        <v>36</v>
      </c>
      <c r="S1041" s="64">
        <v>2</v>
      </c>
      <c r="T1041" s="61">
        <f>T1040-100</f>
        <v>-20.56444968996449</v>
      </c>
      <c r="U1041" s="60"/>
      <c r="V1041" s="60"/>
      <c r="Y1041" s="61"/>
      <c r="Z1041" s="61"/>
      <c r="AI1041" s="63"/>
      <c r="AR1041" s="57" t="s">
        <v>1017</v>
      </c>
      <c r="AT1041" s="66">
        <v>1947</v>
      </c>
      <c r="BF1041" s="67"/>
      <c r="BM1041" s="66" t="s">
        <v>1240</v>
      </c>
    </row>
    <row r="1042" spans="1:65" s="57" customFormat="1" ht="11.25">
      <c r="A1042" s="55">
        <v>1025</v>
      </c>
      <c r="B1042" s="67" t="s">
        <v>154</v>
      </c>
      <c r="C1042" s="57" t="s">
        <v>1311</v>
      </c>
      <c r="M1042" s="64"/>
      <c r="N1042" s="63"/>
      <c r="O1042" s="55">
        <v>36</v>
      </c>
      <c r="P1042" s="60">
        <f>P1040+S1042*COS(T1042*PI()/200)</f>
        <v>7733791.6982693</v>
      </c>
      <c r="Q1042" s="60">
        <f>Q1040+S1042*SIN(T1042*PI()/200)</f>
        <v>389070.40313057054</v>
      </c>
      <c r="R1042" s="55">
        <v>36</v>
      </c>
      <c r="S1042" s="64">
        <v>1.9</v>
      </c>
      <c r="T1042" s="61">
        <f>T1040+100</f>
        <v>179.43555031003552</v>
      </c>
      <c r="U1042" s="60"/>
      <c r="V1042" s="60"/>
      <c r="Y1042" s="61"/>
      <c r="Z1042" s="61"/>
      <c r="AI1042" s="63"/>
      <c r="AR1042" s="57" t="s">
        <v>1017</v>
      </c>
      <c r="AT1042" s="66">
        <v>1947</v>
      </c>
      <c r="BF1042" s="67"/>
      <c r="BM1042" s="66" t="s">
        <v>1240</v>
      </c>
    </row>
    <row r="1043" spans="1:65" s="57" customFormat="1" ht="11.25">
      <c r="A1043" s="55">
        <v>1026</v>
      </c>
      <c r="B1043" s="57" t="s">
        <v>1186</v>
      </c>
      <c r="C1043" s="57" t="s">
        <v>1312</v>
      </c>
      <c r="L1043" s="57" t="s">
        <v>1053</v>
      </c>
      <c r="M1043" s="64"/>
      <c r="N1043" s="64"/>
      <c r="O1043" s="55">
        <v>36</v>
      </c>
      <c r="P1043" s="64">
        <v>7733880.1</v>
      </c>
      <c r="Q1043" s="64">
        <v>389328.5</v>
      </c>
      <c r="R1043" s="55">
        <v>36</v>
      </c>
      <c r="S1043" s="60">
        <f>SQRT((P1046-P1043)^2+(Q1046-Q1043)^2)</f>
        <v>316.53423195624816</v>
      </c>
      <c r="T1043" s="61">
        <f>IF(ATAN2((P1046-P1043),(Q1046-Q1043))&lt;0,ATAN2((P1046-P1043),(Q1046-Q1043))+2*PI(),ATAN2((P1046-P1043),(Q1046-Q1043)))*200/PI()</f>
        <v>78.34641135472842</v>
      </c>
      <c r="U1043" s="60"/>
      <c r="V1043" s="60"/>
      <c r="W1043" s="60"/>
      <c r="X1043" s="57">
        <v>316.7</v>
      </c>
      <c r="Y1043" s="65">
        <f>SUM($X$18:X1043)</f>
        <v>118444.30000000003</v>
      </c>
      <c r="Z1043" s="61"/>
      <c r="AI1043" s="64">
        <v>90.8</v>
      </c>
      <c r="AR1043" s="57" t="s">
        <v>1017</v>
      </c>
      <c r="AT1043" s="66">
        <v>1947</v>
      </c>
      <c r="AZ1043" s="57" t="s">
        <v>1313</v>
      </c>
      <c r="BD1043" s="57" t="s">
        <v>235</v>
      </c>
      <c r="BF1043" s="57" t="s">
        <v>1191</v>
      </c>
      <c r="BM1043" s="66"/>
    </row>
    <row r="1044" spans="1:65" s="57" customFormat="1" ht="11.25">
      <c r="A1044" s="55">
        <v>1027</v>
      </c>
      <c r="B1044" s="67" t="s">
        <v>154</v>
      </c>
      <c r="C1044" s="57" t="s">
        <v>1314</v>
      </c>
      <c r="M1044" s="64"/>
      <c r="N1044" s="63"/>
      <c r="O1044" s="55">
        <v>36</v>
      </c>
      <c r="P1044" s="60">
        <f>P1043+S1044*COS(T1044*PI()/200)</f>
        <v>7733881.985420089</v>
      </c>
      <c r="Q1044" s="60">
        <f>Q1043+S1044*SIN(T1044*PI()/200)</f>
        <v>389327.83277358755</v>
      </c>
      <c r="R1044" s="55">
        <v>36</v>
      </c>
      <c r="S1044" s="64">
        <v>2</v>
      </c>
      <c r="T1044" s="61">
        <f>T1043-100</f>
        <v>-21.653588645271583</v>
      </c>
      <c r="U1044" s="60"/>
      <c r="V1044" s="60"/>
      <c r="Y1044" s="61"/>
      <c r="Z1044" s="61"/>
      <c r="AI1044" s="63"/>
      <c r="AR1044" s="57" t="s">
        <v>1017</v>
      </c>
      <c r="AT1044" s="66">
        <v>1947</v>
      </c>
      <c r="BF1044" s="67"/>
      <c r="BM1044" s="66" t="s">
        <v>1282</v>
      </c>
    </row>
    <row r="1045" spans="1:65" s="57" customFormat="1" ht="11.25">
      <c r="A1045" s="55">
        <v>1028</v>
      </c>
      <c r="B1045" s="67" t="s">
        <v>154</v>
      </c>
      <c r="C1045" s="57" t="s">
        <v>1315</v>
      </c>
      <c r="M1045" s="64"/>
      <c r="N1045" s="63"/>
      <c r="O1045" s="55">
        <v>36</v>
      </c>
      <c r="P1045" s="60">
        <f>P1043+S1045*COS(T1045*PI()/200)</f>
        <v>7733878.21457991</v>
      </c>
      <c r="Q1045" s="60">
        <f>Q1043+S1045*SIN(T1045*PI()/200)</f>
        <v>389329.16722641245</v>
      </c>
      <c r="R1045" s="55">
        <v>36</v>
      </c>
      <c r="S1045" s="64">
        <v>2</v>
      </c>
      <c r="T1045" s="61">
        <f>T1043+100</f>
        <v>178.34641135472842</v>
      </c>
      <c r="U1045" s="60"/>
      <c r="V1045" s="60"/>
      <c r="Y1045" s="61"/>
      <c r="Z1045" s="61"/>
      <c r="AI1045" s="63"/>
      <c r="AR1045" s="57" t="s">
        <v>1017</v>
      </c>
      <c r="AT1045" s="66">
        <v>1947</v>
      </c>
      <c r="BF1045" s="67" t="s">
        <v>1217</v>
      </c>
      <c r="BM1045" s="66" t="s">
        <v>1282</v>
      </c>
    </row>
    <row r="1046" spans="1:65" s="57" customFormat="1" ht="11.25">
      <c r="A1046" s="55">
        <v>1029</v>
      </c>
      <c r="B1046" s="57" t="s">
        <v>129</v>
      </c>
      <c r="C1046" s="57" t="s">
        <v>1316</v>
      </c>
      <c r="F1046" s="57" t="s">
        <v>1317</v>
      </c>
      <c r="L1046" s="57" t="s">
        <v>1053</v>
      </c>
      <c r="M1046" s="64"/>
      <c r="N1046" s="64"/>
      <c r="O1046" s="55">
        <v>36</v>
      </c>
      <c r="P1046" s="64">
        <v>7733985.7</v>
      </c>
      <c r="Q1046" s="64">
        <v>389626.9</v>
      </c>
      <c r="R1046" s="55">
        <v>36</v>
      </c>
      <c r="S1046" s="60">
        <f>SQRT((P1047-P1046)^2+(Q1047-Q1046)^2)</f>
        <v>69.03948145836252</v>
      </c>
      <c r="T1046" s="61">
        <f>IF(ATAN2((P1047-P1046),(Q1047-Q1046))&lt;0,ATAN2((P1047-P1046),(Q1047-Q1046))+2*PI(),ATAN2((P1047-P1046),(Q1047-Q1046)))*200/PI()</f>
        <v>139.4541507333804</v>
      </c>
      <c r="U1046" s="60"/>
      <c r="V1046" s="60"/>
      <c r="W1046" s="60"/>
      <c r="X1046" s="57">
        <v>69</v>
      </c>
      <c r="Y1046" s="65">
        <f>SUM($X$18:X1046)</f>
        <v>118513.30000000003</v>
      </c>
      <c r="Z1046" s="78"/>
      <c r="AI1046" s="64">
        <v>127.4</v>
      </c>
      <c r="AP1046" s="57" t="s">
        <v>1318</v>
      </c>
      <c r="AR1046" s="57" t="s">
        <v>1017</v>
      </c>
      <c r="AT1046" s="66">
        <v>1826</v>
      </c>
      <c r="AZ1046" s="57" t="s">
        <v>1319</v>
      </c>
      <c r="BD1046" s="57" t="s">
        <v>1190</v>
      </c>
      <c r="BF1046" s="57" t="s">
        <v>1263</v>
      </c>
      <c r="BM1046" s="66"/>
    </row>
    <row r="1047" spans="1:65" s="57" customFormat="1" ht="11.25">
      <c r="A1047" s="55">
        <v>1030</v>
      </c>
      <c r="B1047" s="57" t="s">
        <v>1186</v>
      </c>
      <c r="C1047" s="57" t="s">
        <v>1320</v>
      </c>
      <c r="L1047" s="57" t="s">
        <v>1053</v>
      </c>
      <c r="M1047" s="64"/>
      <c r="N1047" s="64"/>
      <c r="O1047" s="55">
        <v>36</v>
      </c>
      <c r="P1047" s="64">
        <v>7733945.6</v>
      </c>
      <c r="Q1047" s="64">
        <v>389683.1</v>
      </c>
      <c r="R1047" s="55">
        <v>36</v>
      </c>
      <c r="S1047" s="60">
        <f>SQRT((P1050-P1047)^2+(Q1050-Q1047)^2)</f>
        <v>212.27983889189798</v>
      </c>
      <c r="T1047" s="61">
        <f>IF(ATAN2((P1050-P1047),(Q1050-Q1047))&lt;0,ATAN2((P1050-P1047),(Q1050-Q1047))+2*PI(),ATAN2((P1050-P1047),(Q1050-Q1047)))*200/PI()</f>
        <v>139.4549326241412</v>
      </c>
      <c r="U1047" s="60"/>
      <c r="V1047" s="60"/>
      <c r="W1047" s="60"/>
      <c r="X1047" s="57">
        <v>212.4</v>
      </c>
      <c r="Y1047" s="65">
        <f>SUM($X$18:X1047)</f>
        <v>118725.70000000003</v>
      </c>
      <c r="Z1047" s="78"/>
      <c r="AI1047" s="64">
        <v>123.7</v>
      </c>
      <c r="AR1047" s="57" t="s">
        <v>1017</v>
      </c>
      <c r="AT1047" s="66">
        <v>1947</v>
      </c>
      <c r="AZ1047" s="57" t="s">
        <v>1321</v>
      </c>
      <c r="BD1047" s="57" t="s">
        <v>235</v>
      </c>
      <c r="BF1047" s="57" t="s">
        <v>1191</v>
      </c>
      <c r="BM1047" s="66"/>
    </row>
    <row r="1048" spans="1:65" s="57" customFormat="1" ht="11.25">
      <c r="A1048" s="55">
        <v>1031</v>
      </c>
      <c r="B1048" s="67" t="s">
        <v>154</v>
      </c>
      <c r="C1048" s="57" t="s">
        <v>1322</v>
      </c>
      <c r="M1048" s="64"/>
      <c r="N1048" s="63"/>
      <c r="O1048" s="55">
        <v>36</v>
      </c>
      <c r="P1048" s="60">
        <f>P1047+S1048*COS(T1048*PI()/200)</f>
        <v>7733947.228039675</v>
      </c>
      <c r="Q1048" s="60">
        <f>Q1047+S1048*SIN(T1048*PI()/200)</f>
        <v>389684.2616741434</v>
      </c>
      <c r="R1048" s="55">
        <v>36</v>
      </c>
      <c r="S1048" s="64">
        <v>2</v>
      </c>
      <c r="T1048" s="61">
        <f>T1047-100</f>
        <v>39.45493262414121</v>
      </c>
      <c r="U1048" s="60"/>
      <c r="V1048" s="60"/>
      <c r="Y1048" s="61"/>
      <c r="Z1048" s="61"/>
      <c r="AI1048" s="63"/>
      <c r="AR1048" s="57" t="s">
        <v>1017</v>
      </c>
      <c r="AT1048" s="66">
        <v>1947</v>
      </c>
      <c r="BF1048" s="67" t="s">
        <v>1217</v>
      </c>
      <c r="BM1048" s="66" t="s">
        <v>197</v>
      </c>
    </row>
    <row r="1049" spans="1:65" s="57" customFormat="1" ht="11.25">
      <c r="A1049" s="55">
        <v>1032</v>
      </c>
      <c r="B1049" s="67" t="s">
        <v>154</v>
      </c>
      <c r="C1049" s="57" t="s">
        <v>1323</v>
      </c>
      <c r="M1049" s="64"/>
      <c r="N1049" s="63"/>
      <c r="O1049" s="55">
        <v>36</v>
      </c>
      <c r="P1049" s="60">
        <f>P1047+S1049*COS(T1049*PI()/200)</f>
        <v>7733943.971960324</v>
      </c>
      <c r="Q1049" s="60">
        <f>Q1047+S1049*SIN(T1049*PI()/200)</f>
        <v>389681.9383258566</v>
      </c>
      <c r="R1049" s="55">
        <v>36</v>
      </c>
      <c r="S1049" s="64">
        <v>2</v>
      </c>
      <c r="T1049" s="61">
        <f>T1047+100</f>
        <v>239.4549326241412</v>
      </c>
      <c r="U1049" s="60"/>
      <c r="V1049" s="60"/>
      <c r="Y1049" s="61"/>
      <c r="Z1049" s="61"/>
      <c r="AI1049" s="63"/>
      <c r="AR1049" s="57" t="s">
        <v>1017</v>
      </c>
      <c r="AT1049" s="66">
        <v>1947</v>
      </c>
      <c r="BF1049" s="67" t="s">
        <v>1217</v>
      </c>
      <c r="BM1049" s="66" t="s">
        <v>197</v>
      </c>
    </row>
    <row r="1050" spans="1:65" s="57" customFormat="1" ht="11.25">
      <c r="A1050" s="55">
        <v>1033</v>
      </c>
      <c r="B1050" s="57" t="s">
        <v>1186</v>
      </c>
      <c r="C1050" s="57" t="s">
        <v>1324</v>
      </c>
      <c r="L1050" s="57" t="s">
        <v>1053</v>
      </c>
      <c r="M1050" s="64"/>
      <c r="N1050" s="64"/>
      <c r="O1050" s="55">
        <v>36</v>
      </c>
      <c r="P1050" s="64">
        <v>7733822.3</v>
      </c>
      <c r="Q1050" s="64">
        <v>389855.9</v>
      </c>
      <c r="R1050" s="55">
        <v>36</v>
      </c>
      <c r="S1050" s="60">
        <f>SQRT((P1053-P1050)^2+(Q1053-Q1050)^2)</f>
        <v>308.2655024485371</v>
      </c>
      <c r="T1050" s="61">
        <f>IF(ATAN2((P1053-P1050),(Q1053-Q1050))&lt;0,ATAN2((P1053-P1050),(Q1053-Q1050))+2*PI(),ATAN2((P1053-P1050),(Q1053-Q1050)))*200/PI()</f>
        <v>139.4671029935215</v>
      </c>
      <c r="U1050" s="60"/>
      <c r="V1050" s="60"/>
      <c r="W1050" s="60"/>
      <c r="X1050" s="57">
        <v>308.6</v>
      </c>
      <c r="Y1050" s="65">
        <f>SUM($X$18:X1050)</f>
        <v>119034.30000000003</v>
      </c>
      <c r="Z1050" s="78"/>
      <c r="AI1050" s="64">
        <v>87.7</v>
      </c>
      <c r="AR1050" s="57" t="s">
        <v>1017</v>
      </c>
      <c r="AT1050" s="66">
        <v>1947</v>
      </c>
      <c r="AZ1050" s="57" t="s">
        <v>1325</v>
      </c>
      <c r="BD1050" s="57" t="s">
        <v>235</v>
      </c>
      <c r="BF1050" s="57" t="s">
        <v>1191</v>
      </c>
      <c r="BM1050" s="66"/>
    </row>
    <row r="1051" spans="1:65" s="57" customFormat="1" ht="11.25">
      <c r="A1051" s="55">
        <v>1034</v>
      </c>
      <c r="B1051" s="67" t="s">
        <v>154</v>
      </c>
      <c r="C1051" s="57" t="s">
        <v>1326</v>
      </c>
      <c r="M1051" s="64"/>
      <c r="N1051" s="63"/>
      <c r="O1051" s="55">
        <v>36</v>
      </c>
      <c r="P1051" s="60">
        <f>P1050+S1051*COS(T1051*PI()/200)</f>
        <v>7733823.927817566</v>
      </c>
      <c r="Q1051" s="60">
        <f>Q1050+S1051*SIN(T1051*PI()/200)</f>
        <v>389857.0619853573</v>
      </c>
      <c r="R1051" s="55">
        <v>36</v>
      </c>
      <c r="S1051" s="64">
        <v>2</v>
      </c>
      <c r="T1051" s="61">
        <f>T1050-100</f>
        <v>39.46710299352151</v>
      </c>
      <c r="U1051" s="60"/>
      <c r="V1051" s="60"/>
      <c r="Y1051" s="61"/>
      <c r="Z1051" s="61"/>
      <c r="AI1051" s="63"/>
      <c r="AR1051" s="57" t="s">
        <v>1017</v>
      </c>
      <c r="AT1051" s="66">
        <v>1947</v>
      </c>
      <c r="BF1051" s="67" t="s">
        <v>1217</v>
      </c>
      <c r="BM1051" s="66" t="s">
        <v>197</v>
      </c>
    </row>
    <row r="1052" spans="1:65" s="57" customFormat="1" ht="11.25">
      <c r="A1052" s="55">
        <v>1035</v>
      </c>
      <c r="B1052" s="67" t="s">
        <v>154</v>
      </c>
      <c r="C1052" s="57" t="s">
        <v>1327</v>
      </c>
      <c r="M1052" s="64"/>
      <c r="N1052" s="63"/>
      <c r="O1052" s="55">
        <v>36</v>
      </c>
      <c r="P1052" s="60">
        <f>P1050+S1052*COS(T1052*PI()/200)</f>
        <v>7733820.672182433</v>
      </c>
      <c r="Q1052" s="60">
        <f>Q1050+S1052*SIN(T1052*PI()/200)</f>
        <v>389854.73801464273</v>
      </c>
      <c r="R1052" s="55">
        <v>36</v>
      </c>
      <c r="S1052" s="64">
        <v>2</v>
      </c>
      <c r="T1052" s="61">
        <f>T1050+100</f>
        <v>239.4671029935215</v>
      </c>
      <c r="U1052" s="60"/>
      <c r="V1052" s="60"/>
      <c r="Y1052" s="61"/>
      <c r="Z1052" s="61"/>
      <c r="AI1052" s="63"/>
      <c r="AR1052" s="57" t="s">
        <v>1017</v>
      </c>
      <c r="AT1052" s="66">
        <v>1947</v>
      </c>
      <c r="BF1052" s="67" t="s">
        <v>1217</v>
      </c>
      <c r="BM1052" s="66" t="s">
        <v>197</v>
      </c>
    </row>
    <row r="1053" spans="1:65" s="57" customFormat="1" ht="11.25">
      <c r="A1053" s="55">
        <v>1036</v>
      </c>
      <c r="B1053" s="57" t="s">
        <v>1186</v>
      </c>
      <c r="C1053" s="57" t="s">
        <v>1328</v>
      </c>
      <c r="L1053" s="57" t="s">
        <v>1053</v>
      </c>
      <c r="M1053" s="64"/>
      <c r="N1053" s="64"/>
      <c r="O1053" s="55">
        <v>36</v>
      </c>
      <c r="P1053" s="64">
        <v>7733643.2</v>
      </c>
      <c r="Q1053" s="64">
        <v>390106.8</v>
      </c>
      <c r="R1053" s="55">
        <v>36</v>
      </c>
      <c r="S1053" s="60">
        <f>SQRT((P1056-P1053)^2+(Q1056-Q1053)^2)</f>
        <v>295.2819838732491</v>
      </c>
      <c r="T1053" s="61">
        <f>IF(ATAN2((P1056-P1053),(Q1056-Q1053))&lt;0,ATAN2((P1056-P1053),(Q1056-Q1053))+2*PI(),ATAN2((P1056-P1053),(Q1056-Q1053)))*200/PI()</f>
        <v>139.29332581335456</v>
      </c>
      <c r="U1053" s="60"/>
      <c r="V1053" s="60"/>
      <c r="W1053" s="60"/>
      <c r="X1053" s="57">
        <v>295.3</v>
      </c>
      <c r="Y1053" s="65">
        <f>SUM($X$18:X1053)</f>
        <v>119329.60000000003</v>
      </c>
      <c r="Z1053" s="78"/>
      <c r="AI1053" s="64">
        <v>16.1</v>
      </c>
      <c r="AR1053" s="57" t="s">
        <v>1017</v>
      </c>
      <c r="AT1053" s="66">
        <v>1947</v>
      </c>
      <c r="AZ1053" s="57" t="s">
        <v>1329</v>
      </c>
      <c r="BD1053" s="57" t="s">
        <v>235</v>
      </c>
      <c r="BF1053" s="57" t="s">
        <v>1191</v>
      </c>
      <c r="BM1053" s="66"/>
    </row>
    <row r="1054" spans="1:65" s="57" customFormat="1" ht="11.25">
      <c r="A1054" s="55">
        <v>1037</v>
      </c>
      <c r="B1054" s="67" t="s">
        <v>154</v>
      </c>
      <c r="C1054" s="57" t="s">
        <v>1330</v>
      </c>
      <c r="M1054" s="64"/>
      <c r="N1054" s="63"/>
      <c r="O1054" s="55">
        <v>36</v>
      </c>
      <c r="P1054" s="60">
        <f>P1053+S1054*COS(T1054*PI()/200)</f>
        <v>7733644.830983353</v>
      </c>
      <c r="Q1054" s="60">
        <f>Q1053+S1054*SIN(T1054*PI()/200)</f>
        <v>390107.9575376036</v>
      </c>
      <c r="R1054" s="55">
        <v>36</v>
      </c>
      <c r="S1054" s="64">
        <v>2</v>
      </c>
      <c r="T1054" s="61">
        <f>T1053-100</f>
        <v>39.293325813354556</v>
      </c>
      <c r="U1054" s="60"/>
      <c r="V1054" s="60"/>
      <c r="Y1054" s="61"/>
      <c r="Z1054" s="61"/>
      <c r="AI1054" s="63"/>
      <c r="AR1054" s="57" t="s">
        <v>1017</v>
      </c>
      <c r="AT1054" s="66">
        <v>1947</v>
      </c>
      <c r="BF1054" s="67"/>
      <c r="BM1054" s="66" t="s">
        <v>1240</v>
      </c>
    </row>
    <row r="1055" spans="1:65" s="57" customFormat="1" ht="11.25">
      <c r="A1055" s="55">
        <v>1038</v>
      </c>
      <c r="B1055" s="67" t="s">
        <v>154</v>
      </c>
      <c r="C1055" s="57" t="s">
        <v>1331</v>
      </c>
      <c r="M1055" s="64"/>
      <c r="N1055" s="63"/>
      <c r="O1055" s="55">
        <v>36</v>
      </c>
      <c r="P1055" s="60">
        <f>P1053+S1055*COS(T1055*PI()/200)</f>
        <v>7733641.650565815</v>
      </c>
      <c r="Q1055" s="60">
        <f>Q1053+S1055*SIN(T1055*PI()/200)</f>
        <v>390105.7003392766</v>
      </c>
      <c r="R1055" s="55">
        <v>36</v>
      </c>
      <c r="S1055" s="64">
        <v>1.9</v>
      </c>
      <c r="T1055" s="61">
        <f>T1053+100</f>
        <v>239.29332581335456</v>
      </c>
      <c r="U1055" s="60"/>
      <c r="V1055" s="60"/>
      <c r="Y1055" s="61"/>
      <c r="Z1055" s="61"/>
      <c r="AI1055" s="63"/>
      <c r="AR1055" s="57" t="s">
        <v>1017</v>
      </c>
      <c r="AT1055" s="66">
        <v>1947</v>
      </c>
      <c r="BF1055" s="67"/>
      <c r="BM1055" s="66" t="s">
        <v>1240</v>
      </c>
    </row>
    <row r="1056" spans="1:65" s="57" customFormat="1" ht="11.25">
      <c r="A1056" s="55">
        <v>1039</v>
      </c>
      <c r="B1056" s="57" t="s">
        <v>1186</v>
      </c>
      <c r="C1056" s="57" t="s">
        <v>1332</v>
      </c>
      <c r="L1056" s="57" t="s">
        <v>1053</v>
      </c>
      <c r="M1056" s="64"/>
      <c r="N1056" s="64"/>
      <c r="O1056" s="55">
        <v>36</v>
      </c>
      <c r="P1056" s="64">
        <v>7733472.3</v>
      </c>
      <c r="Q1056" s="64">
        <v>390347.6</v>
      </c>
      <c r="R1056" s="55">
        <v>36</v>
      </c>
      <c r="S1056" s="60">
        <f>SQRT((P1059-P1056)^2+(Q1059-Q1056)^2)</f>
        <v>286.20174702482495</v>
      </c>
      <c r="T1056" s="61">
        <f>IF(ATAN2((P1059-P1056),(Q1059-Q1056))&lt;0,ATAN2((P1059-P1056),(Q1059-Q1056))+2*PI(),ATAN2((P1059-P1056),(Q1059-Q1056)))*200/PI()</f>
        <v>139.44493613575256</v>
      </c>
      <c r="U1056" s="60"/>
      <c r="V1056" s="60"/>
      <c r="W1056" s="60"/>
      <c r="X1056" s="57">
        <v>286.2</v>
      </c>
      <c r="Y1056" s="65">
        <f>SUM($X$18:X1056)</f>
        <v>119615.80000000003</v>
      </c>
      <c r="Z1056" s="78"/>
      <c r="AI1056" s="64">
        <v>16</v>
      </c>
      <c r="AR1056" s="57" t="s">
        <v>1017</v>
      </c>
      <c r="AT1056" s="66">
        <v>1947</v>
      </c>
      <c r="AZ1056" s="57" t="s">
        <v>1333</v>
      </c>
      <c r="BD1056" s="57" t="s">
        <v>235</v>
      </c>
      <c r="BF1056" s="57" t="s">
        <v>1191</v>
      </c>
      <c r="BM1056" s="66"/>
    </row>
    <row r="1057" spans="1:65" s="57" customFormat="1" ht="11.25">
      <c r="A1057" s="55">
        <v>1040</v>
      </c>
      <c r="B1057" s="67" t="s">
        <v>154</v>
      </c>
      <c r="C1057" s="57" t="s">
        <v>1334</v>
      </c>
      <c r="M1057" s="64"/>
      <c r="N1057" s="63"/>
      <c r="O1057" s="55">
        <v>36</v>
      </c>
      <c r="P1057" s="60">
        <f>P1056+S1057*COS(T1057*PI()/200)</f>
        <v>7733473.928222067</v>
      </c>
      <c r="Q1057" s="60">
        <f>Q1056+S1057*SIN(T1057*PI()/200)</f>
        <v>390348.76141848695</v>
      </c>
      <c r="R1057" s="55">
        <v>36</v>
      </c>
      <c r="S1057" s="64">
        <v>2</v>
      </c>
      <c r="T1057" s="61">
        <f>T1056-100</f>
        <v>39.444936135752556</v>
      </c>
      <c r="U1057" s="60"/>
      <c r="V1057" s="60"/>
      <c r="Y1057" s="61"/>
      <c r="Z1057" s="61"/>
      <c r="AI1057" s="63"/>
      <c r="AR1057" s="57" t="s">
        <v>1017</v>
      </c>
      <c r="AT1057" s="66">
        <v>1947</v>
      </c>
      <c r="BF1057" s="67"/>
      <c r="BM1057" s="66" t="s">
        <v>1240</v>
      </c>
    </row>
    <row r="1058" spans="1:65" s="57" customFormat="1" ht="11.25">
      <c r="A1058" s="55">
        <v>1041</v>
      </c>
      <c r="B1058" s="67" t="s">
        <v>154</v>
      </c>
      <c r="C1058" s="57" t="s">
        <v>1335</v>
      </c>
      <c r="M1058" s="64"/>
      <c r="N1058" s="63"/>
      <c r="O1058" s="55">
        <v>36</v>
      </c>
      <c r="P1058" s="60">
        <f>P1056+S1058*COS(T1058*PI()/200)</f>
        <v>7733470.753189037</v>
      </c>
      <c r="Q1058" s="60">
        <f>Q1056+S1058*SIN(T1058*PI()/200)</f>
        <v>390346.4966524374</v>
      </c>
      <c r="R1058" s="55">
        <v>36</v>
      </c>
      <c r="S1058" s="64">
        <v>1.9</v>
      </c>
      <c r="T1058" s="61">
        <f>T1056+100</f>
        <v>239.44493613575256</v>
      </c>
      <c r="U1058" s="60"/>
      <c r="V1058" s="60"/>
      <c r="Y1058" s="61"/>
      <c r="Z1058" s="61"/>
      <c r="AI1058" s="63"/>
      <c r="AR1058" s="57" t="s">
        <v>1017</v>
      </c>
      <c r="AT1058" s="66">
        <v>1947</v>
      </c>
      <c r="BF1058" s="67"/>
      <c r="BM1058" s="66" t="s">
        <v>1240</v>
      </c>
    </row>
    <row r="1059" spans="1:65" s="57" customFormat="1" ht="11.25">
      <c r="A1059" s="55">
        <v>1042</v>
      </c>
      <c r="B1059" s="57" t="s">
        <v>1186</v>
      </c>
      <c r="C1059" s="57" t="s">
        <v>1336</v>
      </c>
      <c r="L1059" s="57" t="s">
        <v>1053</v>
      </c>
      <c r="M1059" s="64"/>
      <c r="N1059" s="64"/>
      <c r="O1059" s="55">
        <v>36</v>
      </c>
      <c r="P1059" s="64">
        <v>7733306.1</v>
      </c>
      <c r="Q1059" s="64">
        <v>390580.6</v>
      </c>
      <c r="R1059" s="55">
        <v>36</v>
      </c>
      <c r="S1059" s="60">
        <f>SQRT((P1062-P1059)^2+(Q1062-Q1059)^2)</f>
        <v>233.58809901170778</v>
      </c>
      <c r="T1059" s="61">
        <f>IF(ATAN2((P1062-P1059),(Q1062-Q1059))&lt;0,ATAN2((P1062-P1059),(Q1062-Q1059))+2*PI(),ATAN2((P1062-P1059),(Q1062-Q1059)))*200/PI()</f>
        <v>139.4292809238262</v>
      </c>
      <c r="U1059" s="60"/>
      <c r="V1059" s="60"/>
      <c r="W1059" s="60"/>
      <c r="X1059" s="57">
        <v>233.6</v>
      </c>
      <c r="Y1059" s="65">
        <f>SUM($X$18:X1059)</f>
        <v>119849.40000000004</v>
      </c>
      <c r="Z1059" s="78"/>
      <c r="AI1059" s="64">
        <v>15.9</v>
      </c>
      <c r="AR1059" s="57" t="s">
        <v>1017</v>
      </c>
      <c r="AT1059" s="66">
        <v>1947</v>
      </c>
      <c r="AZ1059" s="57" t="s">
        <v>1337</v>
      </c>
      <c r="BD1059" s="57" t="s">
        <v>235</v>
      </c>
      <c r="BF1059" s="57" t="s">
        <v>1191</v>
      </c>
      <c r="BM1059" s="66"/>
    </row>
    <row r="1060" spans="1:65" s="57" customFormat="1" ht="11.25">
      <c r="A1060" s="55">
        <v>1043</v>
      </c>
      <c r="B1060" s="67" t="s">
        <v>154</v>
      </c>
      <c r="C1060" s="57" t="s">
        <v>1338</v>
      </c>
      <c r="M1060" s="64"/>
      <c r="N1060" s="63"/>
      <c r="O1060" s="55">
        <v>36</v>
      </c>
      <c r="P1060" s="60">
        <f>P1059+S1060*COS(T1060*PI()/200)</f>
        <v>7733307.728507623</v>
      </c>
      <c r="Q1060" s="60">
        <f>Q1059+S1060*SIN(T1060*PI()/200)</f>
        <v>390581.76101805334</v>
      </c>
      <c r="R1060" s="55">
        <v>36</v>
      </c>
      <c r="S1060" s="64">
        <v>2</v>
      </c>
      <c r="T1060" s="61">
        <f>T1059-100</f>
        <v>39.42928092382621</v>
      </c>
      <c r="U1060" s="60"/>
      <c r="V1060" s="60"/>
      <c r="Y1060" s="61"/>
      <c r="Z1060" s="61"/>
      <c r="AI1060" s="63"/>
      <c r="AR1060" s="57" t="s">
        <v>1017</v>
      </c>
      <c r="AT1060" s="66">
        <v>1947</v>
      </c>
      <c r="BF1060" s="67"/>
      <c r="BM1060" s="66" t="s">
        <v>1240</v>
      </c>
    </row>
    <row r="1061" spans="1:65" s="57" customFormat="1" ht="11.25">
      <c r="A1061" s="55">
        <v>1044</v>
      </c>
      <c r="B1061" s="67" t="s">
        <v>154</v>
      </c>
      <c r="C1061" s="57" t="s">
        <v>1339</v>
      </c>
      <c r="M1061" s="64"/>
      <c r="N1061" s="63"/>
      <c r="O1061" s="55">
        <v>36</v>
      </c>
      <c r="P1061" s="60">
        <f>P1059+S1061*COS(T1061*PI()/200)</f>
        <v>7733304.552917757</v>
      </c>
      <c r="Q1061" s="60">
        <f>Q1059+S1061*SIN(T1061*PI()/200)</f>
        <v>390579.4970328493</v>
      </c>
      <c r="R1061" s="55">
        <v>36</v>
      </c>
      <c r="S1061" s="64">
        <v>1.9</v>
      </c>
      <c r="T1061" s="61">
        <f>T1059+100</f>
        <v>239.4292809238262</v>
      </c>
      <c r="U1061" s="60"/>
      <c r="V1061" s="60"/>
      <c r="Y1061" s="61"/>
      <c r="Z1061" s="61"/>
      <c r="AI1061" s="63"/>
      <c r="AR1061" s="57" t="s">
        <v>1017</v>
      </c>
      <c r="AT1061" s="66">
        <v>1947</v>
      </c>
      <c r="BF1061" s="67"/>
      <c r="BM1061" s="66" t="s">
        <v>1240</v>
      </c>
    </row>
    <row r="1062" spans="1:65" s="57" customFormat="1" ht="11.25">
      <c r="A1062" s="55">
        <v>1045</v>
      </c>
      <c r="B1062" s="57" t="s">
        <v>1340</v>
      </c>
      <c r="C1062" s="57" t="s">
        <v>1341</v>
      </c>
      <c r="L1062" s="57" t="s">
        <v>1053</v>
      </c>
      <c r="M1062" s="64"/>
      <c r="N1062" s="64"/>
      <c r="O1062" s="55">
        <v>36</v>
      </c>
      <c r="P1062" s="64">
        <v>7733170.5</v>
      </c>
      <c r="Q1062" s="64">
        <v>390770.8</v>
      </c>
      <c r="R1062" s="55">
        <v>36</v>
      </c>
      <c r="S1062" s="60">
        <f>SQRT((P1065-P1062)^2+(Q1065-Q1062)^2)</f>
        <v>123.83880651870781</v>
      </c>
      <c r="T1062" s="61">
        <f>IF(ATAN2((P1065-P1062),(Q1065-Q1062))&lt;0,ATAN2((P1065-P1062),(Q1065-Q1062))+2*PI(),ATAN2((P1065-P1062),(Q1065-Q1062)))*200/PI()</f>
        <v>139.37276540365642</v>
      </c>
      <c r="U1062" s="60"/>
      <c r="V1062" s="60"/>
      <c r="W1062" s="60"/>
      <c r="X1062" s="57">
        <v>123.8</v>
      </c>
      <c r="Y1062" s="65">
        <f>SUM($X$18:X1062)</f>
        <v>119973.20000000004</v>
      </c>
      <c r="Z1062" s="78"/>
      <c r="AI1062" s="64">
        <v>33.7</v>
      </c>
      <c r="AR1062" s="57" t="s">
        <v>1017</v>
      </c>
      <c r="AT1062" s="66">
        <v>1947</v>
      </c>
      <c r="AZ1062" s="57" t="s">
        <v>1342</v>
      </c>
      <c r="BD1062" s="57" t="s">
        <v>235</v>
      </c>
      <c r="BF1062" s="57" t="s">
        <v>1343</v>
      </c>
      <c r="BM1062" s="66"/>
    </row>
    <row r="1063" spans="1:65" s="57" customFormat="1" ht="11.25">
      <c r="A1063" s="55">
        <v>1046</v>
      </c>
      <c r="B1063" s="67" t="s">
        <v>154</v>
      </c>
      <c r="C1063" s="57" t="s">
        <v>1344</v>
      </c>
      <c r="M1063" s="64"/>
      <c r="N1063" s="63"/>
      <c r="O1063" s="55">
        <v>36</v>
      </c>
      <c r="P1063" s="60">
        <f>P1062+S1063*COS(T1063*PI()/200)</f>
        <v>7733172.129537668</v>
      </c>
      <c r="Q1063" s="60">
        <f>Q1062+S1063*SIN(T1063*PI()/200)</f>
        <v>390771.9595718986</v>
      </c>
      <c r="R1063" s="55">
        <v>36</v>
      </c>
      <c r="S1063" s="64">
        <v>2</v>
      </c>
      <c r="T1063" s="61">
        <f>T1062-100</f>
        <v>39.372765403656416</v>
      </c>
      <c r="U1063" s="60"/>
      <c r="V1063" s="60"/>
      <c r="Y1063" s="61"/>
      <c r="Z1063" s="61"/>
      <c r="AI1063" s="63"/>
      <c r="AR1063" s="57" t="s">
        <v>1017</v>
      </c>
      <c r="AT1063" s="66">
        <v>1947</v>
      </c>
      <c r="BF1063" s="67"/>
      <c r="BM1063" s="66" t="s">
        <v>1240</v>
      </c>
    </row>
    <row r="1064" spans="1:65" s="57" customFormat="1" ht="11.25">
      <c r="A1064" s="55">
        <v>1047</v>
      </c>
      <c r="B1064" s="67" t="s">
        <v>154</v>
      </c>
      <c r="C1064" s="57" t="s">
        <v>1345</v>
      </c>
      <c r="M1064" s="64"/>
      <c r="N1064" s="63"/>
      <c r="O1064" s="55">
        <v>36</v>
      </c>
      <c r="P1064" s="60">
        <f>P1062+S1064*COS(T1064*PI()/200)</f>
        <v>7733168.951939215</v>
      </c>
      <c r="Q1064" s="60">
        <f>Q1062+S1064*SIN(T1064*PI()/200)</f>
        <v>390769.69840669626</v>
      </c>
      <c r="R1064" s="55">
        <v>36</v>
      </c>
      <c r="S1064" s="64">
        <v>1.9</v>
      </c>
      <c r="T1064" s="61">
        <f>T1062+100</f>
        <v>239.37276540365642</v>
      </c>
      <c r="U1064" s="60"/>
      <c r="V1064" s="60"/>
      <c r="Y1064" s="61"/>
      <c r="Z1064" s="61"/>
      <c r="AI1064" s="63"/>
      <c r="AR1064" s="57" t="s">
        <v>1017</v>
      </c>
      <c r="AT1064" s="66">
        <v>1947</v>
      </c>
      <c r="BF1064" s="67"/>
      <c r="BM1064" s="66" t="s">
        <v>1240</v>
      </c>
    </row>
    <row r="1065" spans="1:65" s="57" customFormat="1" ht="11.25">
      <c r="A1065" s="55">
        <v>1048</v>
      </c>
      <c r="B1065" s="57" t="s">
        <v>1186</v>
      </c>
      <c r="C1065" s="57" t="s">
        <v>1346</v>
      </c>
      <c r="L1065" s="57" t="s">
        <v>1053</v>
      </c>
      <c r="M1065" s="64"/>
      <c r="N1065" s="64"/>
      <c r="O1065" s="55">
        <v>36</v>
      </c>
      <c r="P1065" s="64">
        <v>7733098.7</v>
      </c>
      <c r="Q1065" s="64">
        <v>390871.7</v>
      </c>
      <c r="R1065" s="55">
        <v>36</v>
      </c>
      <c r="S1065" s="60">
        <f>SQRT((P1068-P1065)^2+(Q1068-Q1065)^2)</f>
        <v>887.6903288875815</v>
      </c>
      <c r="T1065" s="61">
        <f>IF(ATAN2((P1068-P1065),(Q1068-Q1065))&lt;0,ATAN2((P1068-P1065),(Q1068-Q1065))+2*PI(),ATAN2((P1068-P1065),(Q1068-Q1065)))*200/PI()</f>
        <v>139.45462856905672</v>
      </c>
      <c r="U1065" s="60"/>
      <c r="V1065" s="60"/>
      <c r="W1065" s="60"/>
      <c r="X1065" s="57">
        <v>887.7</v>
      </c>
      <c r="Y1065" s="65">
        <f>SUM($X$18:X1065)</f>
        <v>120860.90000000004</v>
      </c>
      <c r="Z1065" s="78"/>
      <c r="AI1065" s="64">
        <v>21.2</v>
      </c>
      <c r="AR1065" s="57" t="s">
        <v>1017</v>
      </c>
      <c r="AT1065" s="66">
        <v>1947</v>
      </c>
      <c r="AZ1065" s="57" t="s">
        <v>1347</v>
      </c>
      <c r="BD1065" s="57" t="s">
        <v>235</v>
      </c>
      <c r="BF1065" s="57" t="s">
        <v>1191</v>
      </c>
      <c r="BM1065" s="66"/>
    </row>
    <row r="1066" spans="1:65" s="57" customFormat="1" ht="11.25">
      <c r="A1066" s="55">
        <v>1049</v>
      </c>
      <c r="B1066" s="67" t="s">
        <v>154</v>
      </c>
      <c r="C1066" s="57" t="s">
        <v>1348</v>
      </c>
      <c r="M1066" s="64"/>
      <c r="N1066" s="63"/>
      <c r="O1066" s="55">
        <v>36</v>
      </c>
      <c r="P1066" s="60">
        <f>P1065+S1066*COS(T1066*PI()/200)</f>
        <v>7733100.328045224</v>
      </c>
      <c r="Q1066" s="60">
        <f>Q1065+S1066*SIN(T1066*PI()/200)</f>
        <v>390872.86166636774</v>
      </c>
      <c r="R1066" s="55">
        <v>36</v>
      </c>
      <c r="S1066" s="64">
        <v>2</v>
      </c>
      <c r="T1066" s="61">
        <f>T1065-100</f>
        <v>39.45462856905672</v>
      </c>
      <c r="U1066" s="60"/>
      <c r="V1066" s="60"/>
      <c r="Y1066" s="61"/>
      <c r="Z1066" s="61"/>
      <c r="AI1066" s="63"/>
      <c r="AR1066" s="57" t="s">
        <v>1017</v>
      </c>
      <c r="AT1066" s="66">
        <v>1947</v>
      </c>
      <c r="BF1066" s="67"/>
      <c r="BM1066" s="66" t="s">
        <v>1240</v>
      </c>
    </row>
    <row r="1067" spans="1:65" s="57" customFormat="1" ht="11.25">
      <c r="A1067" s="55">
        <v>1050</v>
      </c>
      <c r="B1067" s="67" t="s">
        <v>154</v>
      </c>
      <c r="C1067" s="57" t="s">
        <v>1349</v>
      </c>
      <c r="M1067" s="64"/>
      <c r="N1067" s="63"/>
      <c r="O1067" s="55">
        <v>36</v>
      </c>
      <c r="P1067" s="60">
        <f>P1065+S1067*COS(T1067*PI()/200)</f>
        <v>7733097.153357037</v>
      </c>
      <c r="Q1067" s="60">
        <f>Q1065+S1067*SIN(T1067*PI()/200)</f>
        <v>390870.5964169507</v>
      </c>
      <c r="R1067" s="55">
        <v>36</v>
      </c>
      <c r="S1067" s="64">
        <v>1.9</v>
      </c>
      <c r="T1067" s="61">
        <f>T1065+100</f>
        <v>239.45462856905672</v>
      </c>
      <c r="U1067" s="60"/>
      <c r="V1067" s="60"/>
      <c r="Y1067" s="61"/>
      <c r="Z1067" s="61"/>
      <c r="AI1067" s="63"/>
      <c r="AR1067" s="57" t="s">
        <v>1017</v>
      </c>
      <c r="AT1067" s="66">
        <v>1947</v>
      </c>
      <c r="BF1067" s="67"/>
      <c r="BM1067" s="66" t="s">
        <v>1240</v>
      </c>
    </row>
    <row r="1068" spans="1:65" s="57" customFormat="1" ht="11.25">
      <c r="A1068" s="55">
        <v>1051</v>
      </c>
      <c r="B1068" s="57" t="s">
        <v>1186</v>
      </c>
      <c r="C1068" s="57" t="s">
        <v>1350</v>
      </c>
      <c r="L1068" s="57" t="s">
        <v>1053</v>
      </c>
      <c r="M1068" s="64"/>
      <c r="N1068" s="64"/>
      <c r="O1068" s="55">
        <v>36</v>
      </c>
      <c r="P1068" s="64">
        <v>7732583.1</v>
      </c>
      <c r="Q1068" s="64">
        <v>391594.3</v>
      </c>
      <c r="R1068" s="55">
        <v>36</v>
      </c>
      <c r="S1068" s="60">
        <f>SQRT((P1073-P1068)^2+(Q1073-Q1068)^2)</f>
        <v>260.1972520992677</v>
      </c>
      <c r="T1068" s="61">
        <f>IF(ATAN2((P1073-P1068),(Q1073-Q1068))&lt;0,ATAN2((P1073-P1068),(Q1073-Q1068))+2*PI(),ATAN2((P1073-P1068),(Q1073-Q1068)))*200/PI()</f>
        <v>139.415203409607</v>
      </c>
      <c r="U1068" s="60"/>
      <c r="V1068" s="60"/>
      <c r="W1068" s="60"/>
      <c r="X1068" s="57">
        <v>260.2</v>
      </c>
      <c r="Y1068" s="65">
        <f>SUM($X$18:X1068)</f>
        <v>121121.10000000003</v>
      </c>
      <c r="Z1068" s="78"/>
      <c r="AI1068" s="64">
        <v>18</v>
      </c>
      <c r="AR1068" s="57" t="s">
        <v>1017</v>
      </c>
      <c r="AT1068" s="66">
        <v>1947</v>
      </c>
      <c r="AZ1068" s="57" t="s">
        <v>1351</v>
      </c>
      <c r="BD1068" s="57" t="s">
        <v>235</v>
      </c>
      <c r="BF1068" s="57" t="s">
        <v>1191</v>
      </c>
      <c r="BM1068" s="66"/>
    </row>
    <row r="1069" spans="1:65" s="57" customFormat="1" ht="11.25">
      <c r="A1069" s="55">
        <v>1052</v>
      </c>
      <c r="B1069" s="67" t="s">
        <v>154</v>
      </c>
      <c r="C1069" s="57" t="s">
        <v>1352</v>
      </c>
      <c r="M1069" s="64"/>
      <c r="N1069" s="63"/>
      <c r="O1069" s="55">
        <v>36</v>
      </c>
      <c r="P1069" s="60">
        <f>P1068+S1069*COS(T1069*PI()/200)</f>
        <v>7732584.728764318</v>
      </c>
      <c r="Q1069" s="60">
        <f>Q1068+S1069*SIN(T1069*PI()/200)</f>
        <v>391595.4606579146</v>
      </c>
      <c r="R1069" s="55">
        <v>36</v>
      </c>
      <c r="S1069" s="64">
        <v>2</v>
      </c>
      <c r="T1069" s="61">
        <f>T1068-100</f>
        <v>39.41520340960699</v>
      </c>
      <c r="U1069" s="60"/>
      <c r="V1069" s="60"/>
      <c r="Y1069" s="61"/>
      <c r="Z1069" s="61"/>
      <c r="AI1069" s="63"/>
      <c r="AR1069" s="57" t="s">
        <v>1017</v>
      </c>
      <c r="AT1069" s="66">
        <v>1947</v>
      </c>
      <c r="BF1069" s="67"/>
      <c r="BM1069" s="66" t="s">
        <v>1240</v>
      </c>
    </row>
    <row r="1070" spans="1:65" s="57" customFormat="1" ht="11.25">
      <c r="A1070" s="55">
        <v>1053</v>
      </c>
      <c r="B1070" s="67" t="s">
        <v>154</v>
      </c>
      <c r="C1070" s="57" t="s">
        <v>1353</v>
      </c>
      <c r="M1070" s="64"/>
      <c r="N1070" s="63"/>
      <c r="O1070" s="55">
        <v>36</v>
      </c>
      <c r="P1070" s="60">
        <f>P1068+S1070*COS(T1070*PI()/200)</f>
        <v>7732581.552673897</v>
      </c>
      <c r="Q1070" s="60">
        <f>Q1068+S1070*SIN(T1070*PI()/200)</f>
        <v>391593.19737498113</v>
      </c>
      <c r="R1070" s="55">
        <v>36</v>
      </c>
      <c r="S1070" s="64">
        <v>1.9</v>
      </c>
      <c r="T1070" s="61">
        <f>T1068+100</f>
        <v>239.415203409607</v>
      </c>
      <c r="U1070" s="60"/>
      <c r="V1070" s="60"/>
      <c r="Y1070" s="61"/>
      <c r="Z1070" s="61"/>
      <c r="AI1070" s="63"/>
      <c r="AR1070" s="57" t="s">
        <v>1017</v>
      </c>
      <c r="AT1070" s="66">
        <v>1947</v>
      </c>
      <c r="BF1070" s="67" t="s">
        <v>1354</v>
      </c>
      <c r="BM1070" s="66" t="s">
        <v>1240</v>
      </c>
    </row>
    <row r="1071" spans="1:65" s="57" customFormat="1" ht="11.25">
      <c r="A1071" s="55">
        <v>1054</v>
      </c>
      <c r="B1071" s="56" t="s">
        <v>143</v>
      </c>
      <c r="C1071" s="56" t="s">
        <v>1355</v>
      </c>
      <c r="F1071" s="56"/>
      <c r="N1071" s="63"/>
      <c r="O1071" s="55">
        <v>36</v>
      </c>
      <c r="P1071" s="60">
        <f>P1068+S1071*COS(T1071*PI()/200)</f>
        <v>7732599.8701039</v>
      </c>
      <c r="Q1071" s="60">
        <f>Q1068+S1071*SIN(T1071*PI()/200)</f>
        <v>391602.11112124776</v>
      </c>
      <c r="R1071" s="55">
        <v>36</v>
      </c>
      <c r="S1071" s="64">
        <v>18.5</v>
      </c>
      <c r="T1071" s="91">
        <v>27.75</v>
      </c>
      <c r="U1071" s="60"/>
      <c r="V1071" s="60"/>
      <c r="Y1071" s="71"/>
      <c r="Z1071" s="65"/>
      <c r="AI1071" s="63"/>
      <c r="AP1071" s="57" t="s">
        <v>160</v>
      </c>
      <c r="AR1071" s="57" t="s">
        <v>1017</v>
      </c>
      <c r="AT1071" s="66">
        <v>1947</v>
      </c>
      <c r="BF1071" s="57" t="s">
        <v>1228</v>
      </c>
      <c r="BM1071" s="66"/>
    </row>
    <row r="1072" spans="1:65" s="57" customFormat="1" ht="11.25">
      <c r="A1072" s="55">
        <v>1055</v>
      </c>
      <c r="B1072" s="56" t="s">
        <v>143</v>
      </c>
      <c r="C1072" s="56" t="s">
        <v>1356</v>
      </c>
      <c r="F1072" s="56"/>
      <c r="N1072" s="63"/>
      <c r="O1072" s="55">
        <v>36</v>
      </c>
      <c r="P1072" s="60">
        <f>P1068+S1072*COS(T1072*PI()/200)</f>
        <v>7732539.213198487</v>
      </c>
      <c r="Q1072" s="60">
        <f>Q1068+S1072*SIN(T1072*PI()/200)</f>
        <v>391603.784653551</v>
      </c>
      <c r="R1072" s="55">
        <v>36</v>
      </c>
      <c r="S1072" s="64">
        <v>44.9</v>
      </c>
      <c r="T1072" s="91">
        <v>186.45</v>
      </c>
      <c r="U1072" s="60"/>
      <c r="V1072" s="60"/>
      <c r="Y1072" s="71"/>
      <c r="Z1072" s="65"/>
      <c r="AI1072" s="63"/>
      <c r="AP1072" s="57" t="s">
        <v>160</v>
      </c>
      <c r="AR1072" s="57" t="s">
        <v>1017</v>
      </c>
      <c r="AT1072" s="66">
        <v>1947</v>
      </c>
      <c r="BF1072" s="57" t="s">
        <v>1228</v>
      </c>
      <c r="BM1072" s="66"/>
    </row>
    <row r="1073" spans="1:65" s="57" customFormat="1" ht="11.25">
      <c r="A1073" s="55">
        <v>1056</v>
      </c>
      <c r="B1073" s="57" t="s">
        <v>1186</v>
      </c>
      <c r="C1073" s="57" t="s">
        <v>1357</v>
      </c>
      <c r="L1073" s="57" t="s">
        <v>1053</v>
      </c>
      <c r="M1073" s="64"/>
      <c r="N1073" s="64"/>
      <c r="O1073" s="55">
        <v>36</v>
      </c>
      <c r="P1073" s="64">
        <v>7732432.1</v>
      </c>
      <c r="Q1073" s="64">
        <v>391806.2</v>
      </c>
      <c r="R1073" s="55">
        <v>36</v>
      </c>
      <c r="S1073" s="60">
        <f>SQRT((P1076-P1073)^2+(Q1076-Q1073)^2)</f>
        <v>237.9706914724849</v>
      </c>
      <c r="T1073" s="61">
        <f>IF(ATAN2((P1076-P1073),(Q1076-Q1073))&lt;0,ATAN2((P1076-P1073),(Q1076-Q1073))+2*PI(),ATAN2((P1076-P1073),(Q1076-Q1073)))*200/PI()</f>
        <v>139.41478187049165</v>
      </c>
      <c r="U1073" s="60"/>
      <c r="V1073" s="60"/>
      <c r="W1073" s="60"/>
      <c r="X1073" s="57">
        <v>238</v>
      </c>
      <c r="Y1073" s="65">
        <f>SUM($X$18:X1073)</f>
        <v>121359.10000000003</v>
      </c>
      <c r="Z1073" s="78"/>
      <c r="AI1073" s="64">
        <v>47.9</v>
      </c>
      <c r="AR1073" s="57" t="s">
        <v>1017</v>
      </c>
      <c r="AT1073" s="66">
        <v>1947</v>
      </c>
      <c r="AZ1073" s="57" t="s">
        <v>1358</v>
      </c>
      <c r="BD1073" s="57" t="s">
        <v>235</v>
      </c>
      <c r="BF1073" s="57" t="s">
        <v>1191</v>
      </c>
      <c r="BM1073" s="66"/>
    </row>
    <row r="1074" spans="1:65" s="57" customFormat="1" ht="11.25">
      <c r="A1074" s="55">
        <v>1057</v>
      </c>
      <c r="B1074" s="67" t="s">
        <v>154</v>
      </c>
      <c r="C1074" s="57" t="s">
        <v>1359</v>
      </c>
      <c r="M1074" s="64"/>
      <c r="N1074" s="63"/>
      <c r="O1074" s="55">
        <v>36</v>
      </c>
      <c r="P1074" s="60">
        <f>P1073+S1074*COS(T1074*PI()/200)</f>
        <v>7732433.728772003</v>
      </c>
      <c r="Q1074" s="60">
        <f>Q1073+S1074*SIN(T1074*PI()/200)</f>
        <v>391807.36064712965</v>
      </c>
      <c r="R1074" s="55">
        <v>36</v>
      </c>
      <c r="S1074" s="64">
        <v>2</v>
      </c>
      <c r="T1074" s="61">
        <f>T1073-100</f>
        <v>39.41478187049165</v>
      </c>
      <c r="U1074" s="60"/>
      <c r="V1074" s="60"/>
      <c r="Y1074" s="61"/>
      <c r="Z1074" s="61"/>
      <c r="AI1074" s="63"/>
      <c r="AR1074" s="57" t="s">
        <v>1017</v>
      </c>
      <c r="AT1074" s="66">
        <v>1947</v>
      </c>
      <c r="BF1074" s="67" t="s">
        <v>1217</v>
      </c>
      <c r="BM1074" s="66" t="s">
        <v>1282</v>
      </c>
    </row>
    <row r="1075" spans="1:65" s="57" customFormat="1" ht="11.25">
      <c r="A1075" s="55">
        <v>1058</v>
      </c>
      <c r="B1075" s="67" t="s">
        <v>154</v>
      </c>
      <c r="C1075" s="57" t="s">
        <v>1360</v>
      </c>
      <c r="M1075" s="64"/>
      <c r="N1075" s="63"/>
      <c r="O1075" s="55">
        <v>36</v>
      </c>
      <c r="P1075" s="60">
        <f>P1073+S1075*COS(T1075*PI()/200)</f>
        <v>7732430.471227996</v>
      </c>
      <c r="Q1075" s="60">
        <f>Q1073+S1075*SIN(T1075*PI()/200)</f>
        <v>391805.0393528704</v>
      </c>
      <c r="R1075" s="55">
        <v>36</v>
      </c>
      <c r="S1075" s="64">
        <v>2</v>
      </c>
      <c r="T1075" s="61">
        <f>T1073+100</f>
        <v>239.41478187049165</v>
      </c>
      <c r="U1075" s="60"/>
      <c r="V1075" s="60"/>
      <c r="Y1075" s="61"/>
      <c r="Z1075" s="61"/>
      <c r="AI1075" s="63"/>
      <c r="AR1075" s="57" t="s">
        <v>1017</v>
      </c>
      <c r="AT1075" s="66">
        <v>1947</v>
      </c>
      <c r="BF1075" s="67" t="s">
        <v>1217</v>
      </c>
      <c r="BM1075" s="66" t="s">
        <v>1282</v>
      </c>
    </row>
    <row r="1076" spans="1:65" s="57" customFormat="1" ht="11.25">
      <c r="A1076" s="55">
        <v>1059</v>
      </c>
      <c r="B1076" s="57" t="s">
        <v>1186</v>
      </c>
      <c r="C1076" s="57" t="s">
        <v>1361</v>
      </c>
      <c r="L1076" s="57" t="s">
        <v>1053</v>
      </c>
      <c r="M1076" s="64"/>
      <c r="N1076" s="64"/>
      <c r="O1076" s="55">
        <v>36</v>
      </c>
      <c r="P1076" s="64">
        <v>7732294</v>
      </c>
      <c r="Q1076" s="64">
        <v>392000</v>
      </c>
      <c r="R1076" s="55">
        <v>36</v>
      </c>
      <c r="S1076" s="60">
        <f>SQRT((P1079-P1076)^2+(Q1079-Q1076)^2)</f>
        <v>428.7213547282197</v>
      </c>
      <c r="T1076" s="61">
        <f>IF(ATAN2((P1079-P1076),(Q1079-Q1076))&lt;0,ATAN2((P1079-P1076),(Q1079-Q1076))+2*PI(),ATAN2((P1079-P1076),(Q1079-Q1076)))*200/PI()</f>
        <v>139.4517848123068</v>
      </c>
      <c r="U1076" s="60"/>
      <c r="V1076" s="60"/>
      <c r="W1076" s="60"/>
      <c r="X1076" s="57">
        <v>428.7</v>
      </c>
      <c r="Y1076" s="65">
        <f>SUM($X$18:X1076)</f>
        <v>121787.80000000003</v>
      </c>
      <c r="Z1076" s="78"/>
      <c r="AI1076" s="64">
        <v>66.1</v>
      </c>
      <c r="AR1076" s="57" t="s">
        <v>1017</v>
      </c>
      <c r="AT1076" s="66">
        <v>1947</v>
      </c>
      <c r="AZ1076" s="57" t="s">
        <v>1362</v>
      </c>
      <c r="BD1076" s="57" t="s">
        <v>235</v>
      </c>
      <c r="BF1076" s="57" t="s">
        <v>1191</v>
      </c>
      <c r="BM1076" s="66"/>
    </row>
    <row r="1077" spans="1:65" s="57" customFormat="1" ht="11.25">
      <c r="A1077" s="55">
        <v>1060</v>
      </c>
      <c r="B1077" s="67" t="s">
        <v>154</v>
      </c>
      <c r="C1077" s="57" t="s">
        <v>1363</v>
      </c>
      <c r="M1077" s="64"/>
      <c r="N1077" s="63"/>
      <c r="O1077" s="55">
        <v>36</v>
      </c>
      <c r="P1077" s="60">
        <f>P1076+S1077*COS(T1077*PI()/200)</f>
        <v>7732295.628097113</v>
      </c>
      <c r="Q1077" s="60">
        <f>Q1076+S1077*SIN(T1077*PI()/200)</f>
        <v>392001.1615936424</v>
      </c>
      <c r="R1077" s="55">
        <v>36</v>
      </c>
      <c r="S1077" s="64">
        <v>2</v>
      </c>
      <c r="T1077" s="61">
        <f>T1076-100</f>
        <v>39.45178481230681</v>
      </c>
      <c r="U1077" s="60"/>
      <c r="V1077" s="60"/>
      <c r="Y1077" s="61"/>
      <c r="Z1077" s="61"/>
      <c r="AI1077" s="63"/>
      <c r="AR1077" s="57" t="s">
        <v>1017</v>
      </c>
      <c r="AT1077" s="66">
        <v>1947</v>
      </c>
      <c r="BF1077" s="67" t="s">
        <v>1217</v>
      </c>
      <c r="BM1077" s="66" t="s">
        <v>1282</v>
      </c>
    </row>
    <row r="1078" spans="1:65" s="57" customFormat="1" ht="11.25">
      <c r="A1078" s="55">
        <v>1061</v>
      </c>
      <c r="B1078" s="67" t="s">
        <v>154</v>
      </c>
      <c r="C1078" s="57" t="s">
        <v>1364</v>
      </c>
      <c r="M1078" s="64"/>
      <c r="N1078" s="63"/>
      <c r="O1078" s="55">
        <v>36</v>
      </c>
      <c r="P1078" s="60">
        <f>P1076+S1078*COS(T1078*PI()/200)</f>
        <v>7732292.371902887</v>
      </c>
      <c r="Q1078" s="60">
        <f>Q1076+S1078*SIN(T1078*PI()/200)</f>
        <v>391998.8384063576</v>
      </c>
      <c r="R1078" s="55">
        <v>36</v>
      </c>
      <c r="S1078" s="64">
        <v>2</v>
      </c>
      <c r="T1078" s="61">
        <f>T1076+100</f>
        <v>239.4517848123068</v>
      </c>
      <c r="U1078" s="60"/>
      <c r="V1078" s="60"/>
      <c r="Y1078" s="61"/>
      <c r="Z1078" s="61"/>
      <c r="AI1078" s="63"/>
      <c r="AR1078" s="57" t="s">
        <v>1017</v>
      </c>
      <c r="AT1078" s="66">
        <v>1947</v>
      </c>
      <c r="BF1078" s="67" t="s">
        <v>1217</v>
      </c>
      <c r="BM1078" s="66" t="s">
        <v>1282</v>
      </c>
    </row>
    <row r="1079" spans="1:65" s="57" customFormat="1" ht="11.25">
      <c r="A1079" s="55">
        <v>1062</v>
      </c>
      <c r="B1079" s="57" t="s">
        <v>129</v>
      </c>
      <c r="C1079" s="57" t="s">
        <v>1365</v>
      </c>
      <c r="L1079" s="57" t="s">
        <v>1053</v>
      </c>
      <c r="M1079" s="64"/>
      <c r="N1079" s="64"/>
      <c r="O1079" s="55">
        <v>36</v>
      </c>
      <c r="P1079" s="64">
        <v>7732045</v>
      </c>
      <c r="Q1079" s="64">
        <v>392349</v>
      </c>
      <c r="R1079" s="55">
        <v>36</v>
      </c>
      <c r="S1079" s="60">
        <f>SQRT((P1080-P1079)^2+(Q1080-Q1079)^2)</f>
        <v>250.0877046155429</v>
      </c>
      <c r="T1079" s="61">
        <f>IF(ATAN2((P1080-P1079),(Q1080-Q1079))&lt;0,ATAN2((P1080-P1079),(Q1080-Q1079))+2*PI(),ATAN2((P1080-P1079),(Q1080-Q1079)))*200/PI()</f>
        <v>148.66790193774088</v>
      </c>
      <c r="U1079" s="60"/>
      <c r="V1079" s="60"/>
      <c r="W1079" s="60"/>
      <c r="X1079" s="57">
        <v>250.1</v>
      </c>
      <c r="Y1079" s="65">
        <f>SUM($X$18:X1079)</f>
        <v>122037.90000000004</v>
      </c>
      <c r="Z1079" s="78"/>
      <c r="AI1079" s="64">
        <v>98.6</v>
      </c>
      <c r="AR1079" s="57" t="s">
        <v>1017</v>
      </c>
      <c r="AT1079" s="66" t="s">
        <v>1366</v>
      </c>
      <c r="AZ1079" s="57" t="s">
        <v>1271</v>
      </c>
      <c r="BC1079" s="57" t="s">
        <v>1367</v>
      </c>
      <c r="BD1079" s="57" t="s">
        <v>1190</v>
      </c>
      <c r="BF1079" s="57" t="s">
        <v>1263</v>
      </c>
      <c r="BM1079" s="66"/>
    </row>
    <row r="1080" spans="1:65" s="57" customFormat="1" ht="11.25">
      <c r="A1080" s="55">
        <v>1063</v>
      </c>
      <c r="B1080" s="57" t="s">
        <v>1186</v>
      </c>
      <c r="C1080" s="57" t="s">
        <v>1368</v>
      </c>
      <c r="L1080" s="57" t="s">
        <v>1053</v>
      </c>
      <c r="M1080" s="64"/>
      <c r="N1080" s="64"/>
      <c r="O1080" s="55">
        <v>36</v>
      </c>
      <c r="P1080" s="64">
        <v>7731871.9</v>
      </c>
      <c r="Q1080" s="64">
        <v>392529.5</v>
      </c>
      <c r="R1080" s="55">
        <v>36</v>
      </c>
      <c r="S1080" s="60">
        <f>SQRT((P1083-P1080)^2+(Q1083-Q1080)^2)</f>
        <v>346.7898066555447</v>
      </c>
      <c r="T1080" s="61">
        <f>IF(ATAN2((P1083-P1080),(Q1083-Q1080))&lt;0,ATAN2((P1083-P1080),(Q1083-Q1080))+2*PI(),ATAN2((P1083-P1080),(Q1083-Q1080)))*200/PI()</f>
        <v>148.50708030170412</v>
      </c>
      <c r="U1080" s="60"/>
      <c r="V1080" s="60"/>
      <c r="W1080" s="60"/>
      <c r="X1080" s="57">
        <v>346.8</v>
      </c>
      <c r="Y1080" s="65">
        <f>SUM($X$18:X1080)</f>
        <v>122384.70000000004</v>
      </c>
      <c r="Z1080" s="78"/>
      <c r="AI1080" s="64">
        <v>81.9</v>
      </c>
      <c r="AR1080" s="57" t="s">
        <v>1017</v>
      </c>
      <c r="AT1080" s="66">
        <v>1947</v>
      </c>
      <c r="AZ1080" s="57" t="s">
        <v>1369</v>
      </c>
      <c r="BD1080" s="57" t="s">
        <v>235</v>
      </c>
      <c r="BF1080" s="57" t="s">
        <v>1191</v>
      </c>
      <c r="BM1080" s="66"/>
    </row>
    <row r="1081" spans="1:65" s="57" customFormat="1" ht="11.25">
      <c r="A1081" s="55">
        <v>1064</v>
      </c>
      <c r="B1081" s="67" t="s">
        <v>154</v>
      </c>
      <c r="C1081" s="57" t="s">
        <v>1370</v>
      </c>
      <c r="M1081" s="64"/>
      <c r="N1081" s="63"/>
      <c r="O1081" s="55">
        <v>36</v>
      </c>
      <c r="P1081" s="60">
        <f>P1080+S1081*COS(T1081*PI()/200)</f>
        <v>7731873.346986014</v>
      </c>
      <c r="Q1081" s="60">
        <f>Q1080+S1081*SIN(T1081*PI()/200)</f>
        <v>392530.8806634186</v>
      </c>
      <c r="R1081" s="55">
        <v>36</v>
      </c>
      <c r="S1081" s="64">
        <v>2</v>
      </c>
      <c r="T1081" s="61">
        <f>T1080-100</f>
        <v>48.50708030170412</v>
      </c>
      <c r="U1081" s="60"/>
      <c r="V1081" s="60"/>
      <c r="Y1081" s="61"/>
      <c r="Z1081" s="61"/>
      <c r="AI1081" s="63"/>
      <c r="AR1081" s="57" t="s">
        <v>1017</v>
      </c>
      <c r="AT1081" s="66">
        <v>1947</v>
      </c>
      <c r="BF1081" s="67" t="s">
        <v>1217</v>
      </c>
      <c r="BM1081" s="66" t="s">
        <v>197</v>
      </c>
    </row>
    <row r="1082" spans="1:65" s="57" customFormat="1" ht="11.25">
      <c r="A1082" s="55">
        <v>1065</v>
      </c>
      <c r="B1082" s="67" t="s">
        <v>154</v>
      </c>
      <c r="C1082" s="57" t="s">
        <v>1371</v>
      </c>
      <c r="M1082" s="64"/>
      <c r="N1082" s="63"/>
      <c r="O1082" s="55">
        <v>36</v>
      </c>
      <c r="P1082" s="60">
        <f>P1080+S1082*COS(T1082*PI()/200)</f>
        <v>7731870.453013986</v>
      </c>
      <c r="Q1082" s="60">
        <f>Q1080+S1082*SIN(T1082*PI()/200)</f>
        <v>392528.1193365814</v>
      </c>
      <c r="R1082" s="55">
        <v>36</v>
      </c>
      <c r="S1082" s="64">
        <v>2</v>
      </c>
      <c r="T1082" s="61">
        <f>T1080+100</f>
        <v>248.50708030170412</v>
      </c>
      <c r="U1082" s="60"/>
      <c r="V1082" s="60"/>
      <c r="Y1082" s="61"/>
      <c r="Z1082" s="61"/>
      <c r="AI1082" s="63"/>
      <c r="AR1082" s="57" t="s">
        <v>1017</v>
      </c>
      <c r="AT1082" s="66">
        <v>1947</v>
      </c>
      <c r="BF1082" s="67"/>
      <c r="BM1082" s="66" t="s">
        <v>1282</v>
      </c>
    </row>
    <row r="1083" spans="1:65" s="57" customFormat="1" ht="11.25">
      <c r="A1083" s="55">
        <v>1066</v>
      </c>
      <c r="B1083" s="57" t="s">
        <v>1186</v>
      </c>
      <c r="C1083" s="57" t="s">
        <v>1372</v>
      </c>
      <c r="L1083" s="57" t="s">
        <v>1053</v>
      </c>
      <c r="M1083" s="64"/>
      <c r="N1083" s="64"/>
      <c r="O1083" s="55">
        <v>36</v>
      </c>
      <c r="P1083" s="64">
        <v>7731632.5</v>
      </c>
      <c r="Q1083" s="64">
        <v>392780.4</v>
      </c>
      <c r="R1083" s="55">
        <v>36</v>
      </c>
      <c r="S1083" s="60">
        <f>SQRT((P1088-P1083)^2+(Q1088-Q1083)^2)</f>
        <v>601.059148503415</v>
      </c>
      <c r="T1083" s="61">
        <f>IF(ATAN2((P1088-P1083),(Q1088-Q1083))&lt;0,ATAN2((P1088-P1083),(Q1088-Q1083))+2*PI(),ATAN2((P1088-P1083),(Q1088-Q1083)))*200/PI()</f>
        <v>148.5319444937847</v>
      </c>
      <c r="U1083" s="60"/>
      <c r="V1083" s="60"/>
      <c r="W1083" s="60"/>
      <c r="X1083" s="57">
        <v>601.1</v>
      </c>
      <c r="Y1083" s="65">
        <f>SUM($X$18:X1083)</f>
        <v>122985.80000000005</v>
      </c>
      <c r="Z1083" s="78"/>
      <c r="AI1083" s="64">
        <v>45</v>
      </c>
      <c r="AR1083" s="57" t="s">
        <v>1017</v>
      </c>
      <c r="AT1083" s="66">
        <v>1947</v>
      </c>
      <c r="AZ1083" s="57" t="s">
        <v>1373</v>
      </c>
      <c r="BD1083" s="57" t="s">
        <v>235</v>
      </c>
      <c r="BF1083" s="57" t="s">
        <v>1191</v>
      </c>
      <c r="BM1083" s="66"/>
    </row>
    <row r="1084" spans="1:65" s="57" customFormat="1" ht="11.25">
      <c r="A1084" s="55">
        <v>1067</v>
      </c>
      <c r="B1084" s="67" t="s">
        <v>154</v>
      </c>
      <c r="C1084" s="57" t="s">
        <v>1374</v>
      </c>
      <c r="M1084" s="64"/>
      <c r="N1084" s="63"/>
      <c r="O1084" s="55">
        <v>36</v>
      </c>
      <c r="P1084" s="60">
        <f>P1083+S1084*COS(T1084*PI()/200)</f>
        <v>7731633.946446664</v>
      </c>
      <c r="Q1084" s="60">
        <f>Q1083+S1084*SIN(T1084*PI()/200)</f>
        <v>392781.7812284566</v>
      </c>
      <c r="R1084" s="55">
        <v>36</v>
      </c>
      <c r="S1084" s="64">
        <v>2</v>
      </c>
      <c r="T1084" s="61">
        <f>T1083-100</f>
        <v>48.53194449378469</v>
      </c>
      <c r="U1084" s="60"/>
      <c r="V1084" s="60"/>
      <c r="Y1084" s="61"/>
      <c r="Z1084" s="61"/>
      <c r="AI1084" s="63"/>
      <c r="AR1084" s="57" t="s">
        <v>1017</v>
      </c>
      <c r="AT1084" s="66">
        <v>1947</v>
      </c>
      <c r="BF1084" s="67"/>
      <c r="BM1084" s="66" t="s">
        <v>1375</v>
      </c>
    </row>
    <row r="1085" spans="1:65" s="57" customFormat="1" ht="11.25">
      <c r="A1085" s="55">
        <v>1068</v>
      </c>
      <c r="B1085" s="67" t="s">
        <v>154</v>
      </c>
      <c r="C1085" s="57" t="s">
        <v>1376</v>
      </c>
      <c r="M1085" s="64"/>
      <c r="N1085" s="63"/>
      <c r="O1085" s="55">
        <v>36</v>
      </c>
      <c r="P1085" s="60">
        <f>P1083+S1085*COS(T1085*PI()/200)</f>
        <v>7731631.053553336</v>
      </c>
      <c r="Q1085" s="60">
        <f>Q1083+S1085*SIN(T1085*PI()/200)</f>
        <v>392779.01877154346</v>
      </c>
      <c r="R1085" s="55">
        <v>36</v>
      </c>
      <c r="S1085" s="64">
        <v>2</v>
      </c>
      <c r="T1085" s="61">
        <f>T1083+100</f>
        <v>248.5319444937847</v>
      </c>
      <c r="U1085" s="60"/>
      <c r="V1085" s="60"/>
      <c r="Y1085" s="61"/>
      <c r="Z1085" s="61"/>
      <c r="AI1085" s="63"/>
      <c r="AR1085" s="57" t="s">
        <v>1017</v>
      </c>
      <c r="AT1085" s="66">
        <v>1947</v>
      </c>
      <c r="BF1085" s="67"/>
      <c r="BM1085" s="66" t="s">
        <v>1375</v>
      </c>
    </row>
    <row r="1086" spans="1:65" s="57" customFormat="1" ht="11.25">
      <c r="A1086" s="55">
        <v>1069</v>
      </c>
      <c r="B1086" s="56" t="s">
        <v>143</v>
      </c>
      <c r="C1086" s="56" t="s">
        <v>1377</v>
      </c>
      <c r="F1086" s="56"/>
      <c r="N1086" s="63"/>
      <c r="O1086" s="55">
        <v>36</v>
      </c>
      <c r="P1086" s="60">
        <f>P1083+S1086*COS(T1086*PI()/200)</f>
        <v>7731656.398859697</v>
      </c>
      <c r="Q1086" s="60">
        <f>Q1083+S1086*SIN(T1086*PI()/200)</f>
        <v>392764.8727817961</v>
      </c>
      <c r="R1086" s="55">
        <v>36</v>
      </c>
      <c r="S1086" s="64">
        <v>28.5</v>
      </c>
      <c r="T1086" s="91">
        <v>363.32</v>
      </c>
      <c r="U1086" s="60"/>
      <c r="V1086" s="60"/>
      <c r="Y1086" s="71"/>
      <c r="Z1086" s="65"/>
      <c r="AI1086" s="63"/>
      <c r="AP1086" s="57" t="s">
        <v>160</v>
      </c>
      <c r="AR1086" s="57" t="s">
        <v>1017</v>
      </c>
      <c r="AT1086" s="66">
        <v>1947</v>
      </c>
      <c r="BF1086" s="57" t="s">
        <v>1228</v>
      </c>
      <c r="BM1086" s="66"/>
    </row>
    <row r="1087" spans="1:65" s="57" customFormat="1" ht="11.25">
      <c r="A1087" s="55">
        <v>1070</v>
      </c>
      <c r="B1087" s="56" t="s">
        <v>143</v>
      </c>
      <c r="C1087" s="56" t="s">
        <v>1378</v>
      </c>
      <c r="F1087" s="56"/>
      <c r="N1087" s="63"/>
      <c r="O1087" s="55">
        <v>36</v>
      </c>
      <c r="P1087" s="60">
        <f>P1083+S1087*COS(T1087*PI()/200)</f>
        <v>7731629.397168216</v>
      </c>
      <c r="Q1087" s="60">
        <f>Q1083+S1087*SIN(T1087*PI()/200)</f>
        <v>392755.49252250994</v>
      </c>
      <c r="R1087" s="55">
        <v>36</v>
      </c>
      <c r="S1087" s="64">
        <v>25.1</v>
      </c>
      <c r="T1087" s="91">
        <v>292.11</v>
      </c>
      <c r="U1087" s="60"/>
      <c r="V1087" s="60"/>
      <c r="Y1087" s="71"/>
      <c r="Z1087" s="65"/>
      <c r="AI1087" s="63"/>
      <c r="AP1087" s="57" t="s">
        <v>162</v>
      </c>
      <c r="AR1087" s="57" t="s">
        <v>1017</v>
      </c>
      <c r="AT1087" s="66">
        <v>1947</v>
      </c>
      <c r="BF1087" s="57" t="s">
        <v>1228</v>
      </c>
      <c r="BM1087" s="66"/>
    </row>
    <row r="1088" spans="1:65" s="57" customFormat="1" ht="11.25">
      <c r="A1088" s="55">
        <v>1071</v>
      </c>
      <c r="B1088" s="57" t="s">
        <v>1186</v>
      </c>
      <c r="C1088" s="57" t="s">
        <v>1379</v>
      </c>
      <c r="L1088" s="57" t="s">
        <v>1053</v>
      </c>
      <c r="M1088" s="64"/>
      <c r="N1088" s="64"/>
      <c r="O1088" s="55">
        <v>36</v>
      </c>
      <c r="P1088" s="64">
        <v>7731217.4</v>
      </c>
      <c r="Q1088" s="64">
        <v>393215.1</v>
      </c>
      <c r="R1088" s="55">
        <v>36</v>
      </c>
      <c r="S1088" s="60">
        <f>SQRT((P1091-P1088)^2+(Q1091-Q1088)^2)</f>
        <v>318.7828257607448</v>
      </c>
      <c r="T1088" s="61">
        <f>IF(ATAN2((P1091-P1088),(Q1091-Q1088))&lt;0,ATAN2((P1091-P1088),(Q1091-Q1088))+2*PI(),ATAN2((P1091-P1088),(Q1091-Q1088)))*200/PI()</f>
        <v>148.48889456009618</v>
      </c>
      <c r="U1088" s="60"/>
      <c r="V1088" s="60"/>
      <c r="W1088" s="60"/>
      <c r="X1088" s="57">
        <v>318.8</v>
      </c>
      <c r="Y1088" s="65">
        <f>SUM($X$18:X1088)</f>
        <v>123304.60000000005</v>
      </c>
      <c r="Z1088" s="78"/>
      <c r="AI1088" s="64">
        <v>10</v>
      </c>
      <c r="AR1088" s="57" t="s">
        <v>1017</v>
      </c>
      <c r="AT1088" s="66">
        <v>1947</v>
      </c>
      <c r="AZ1088" s="57" t="s">
        <v>1380</v>
      </c>
      <c r="BD1088" s="57" t="s">
        <v>235</v>
      </c>
      <c r="BF1088" s="57" t="s">
        <v>1191</v>
      </c>
      <c r="BM1088" s="66"/>
    </row>
    <row r="1089" spans="1:65" s="57" customFormat="1" ht="11.25">
      <c r="A1089" s="55">
        <v>1072</v>
      </c>
      <c r="B1089" s="67" t="s">
        <v>154</v>
      </c>
      <c r="C1089" s="57" t="s">
        <v>1381</v>
      </c>
      <c r="M1089" s="64"/>
      <c r="N1089" s="63"/>
      <c r="O1089" s="55">
        <v>36</v>
      </c>
      <c r="P1089" s="60">
        <f>P1088+S1089*COS(T1089*PI()/200)</f>
        <v>7731218.847380357</v>
      </c>
      <c r="Q1089" s="60">
        <f>Q1088+S1089*SIN(T1089*PI()/200)</f>
        <v>393216.48025001487</v>
      </c>
      <c r="R1089" s="55">
        <v>36</v>
      </c>
      <c r="S1089" s="64">
        <v>2</v>
      </c>
      <c r="T1089" s="61">
        <f>T1088-100</f>
        <v>48.488894560096185</v>
      </c>
      <c r="U1089" s="60"/>
      <c r="V1089" s="60"/>
      <c r="Y1089" s="61"/>
      <c r="Z1089" s="61"/>
      <c r="AI1089" s="63"/>
      <c r="AR1089" s="57" t="s">
        <v>1017</v>
      </c>
      <c r="AT1089" s="66">
        <v>1947</v>
      </c>
      <c r="BF1089" s="67"/>
      <c r="BM1089" s="66" t="s">
        <v>1382</v>
      </c>
    </row>
    <row r="1090" spans="1:65" s="57" customFormat="1" ht="11.25">
      <c r="A1090" s="55">
        <v>1073</v>
      </c>
      <c r="B1090" s="67" t="s">
        <v>154</v>
      </c>
      <c r="C1090" s="57" t="s">
        <v>1383</v>
      </c>
      <c r="M1090" s="64"/>
      <c r="N1090" s="63"/>
      <c r="O1090" s="55">
        <v>36</v>
      </c>
      <c r="P1090" s="60">
        <f>P1088+S1090*COS(T1090*PI()/200)</f>
        <v>7731215.952619644</v>
      </c>
      <c r="Q1090" s="60">
        <f>Q1088+S1090*SIN(T1090*PI()/200)</f>
        <v>393213.7197499851</v>
      </c>
      <c r="R1090" s="55">
        <v>36</v>
      </c>
      <c r="S1090" s="64">
        <v>2</v>
      </c>
      <c r="T1090" s="61">
        <f>T1088+100</f>
        <v>248.48889456009618</v>
      </c>
      <c r="U1090" s="60"/>
      <c r="V1090" s="60"/>
      <c r="Y1090" s="61"/>
      <c r="Z1090" s="61"/>
      <c r="AI1090" s="63"/>
      <c r="AR1090" s="57" t="s">
        <v>1017</v>
      </c>
      <c r="AT1090" s="66">
        <v>1947</v>
      </c>
      <c r="BF1090" s="67"/>
      <c r="BM1090" s="66" t="s">
        <v>1382</v>
      </c>
    </row>
    <row r="1091" spans="1:65" s="57" customFormat="1" ht="11.25">
      <c r="A1091" s="55">
        <v>1074</v>
      </c>
      <c r="B1091" s="57" t="s">
        <v>1186</v>
      </c>
      <c r="C1091" s="57" t="s">
        <v>1384</v>
      </c>
      <c r="L1091" s="57" t="s">
        <v>1053</v>
      </c>
      <c r="M1091" s="64"/>
      <c r="N1091" s="64"/>
      <c r="O1091" s="55">
        <v>36</v>
      </c>
      <c r="P1091" s="64">
        <v>7730997.4</v>
      </c>
      <c r="Q1091" s="64">
        <v>393445.8</v>
      </c>
      <c r="R1091" s="55">
        <v>36</v>
      </c>
      <c r="S1091" s="60">
        <f>SQRT((P1094-P1091)^2+(Q1094-Q1091)^2)</f>
        <v>673.8353582293017</v>
      </c>
      <c r="T1091" s="61">
        <f>IF(ATAN2((P1094-P1091),(Q1094-Q1091))&lt;0,ATAN2((P1094-P1091),(Q1094-Q1091))+2*PI(),ATAN2((P1094-P1091),(Q1094-Q1091)))*200/PI()</f>
        <v>148.55019830470945</v>
      </c>
      <c r="U1091" s="60"/>
      <c r="V1091" s="60"/>
      <c r="W1091" s="60"/>
      <c r="X1091" s="57">
        <v>673.9</v>
      </c>
      <c r="Y1091" s="65">
        <f>SUM($X$18:X1091)</f>
        <v>123978.50000000004</v>
      </c>
      <c r="Z1091" s="78"/>
      <c r="AI1091" s="64">
        <v>10.3</v>
      </c>
      <c r="AR1091" s="57" t="s">
        <v>1017</v>
      </c>
      <c r="AT1091" s="66">
        <v>1947</v>
      </c>
      <c r="AZ1091" s="57" t="s">
        <v>1385</v>
      </c>
      <c r="BD1091" s="57" t="s">
        <v>235</v>
      </c>
      <c r="BF1091" s="57" t="s">
        <v>1191</v>
      </c>
      <c r="BM1091" s="66"/>
    </row>
    <row r="1092" spans="1:65" s="57" customFormat="1" ht="11.25">
      <c r="A1092" s="55">
        <v>1075</v>
      </c>
      <c r="B1092" s="67" t="s">
        <v>154</v>
      </c>
      <c r="C1092" s="57" t="s">
        <v>1386</v>
      </c>
      <c r="M1092" s="64"/>
      <c r="N1092" s="63"/>
      <c r="O1092" s="55">
        <v>36</v>
      </c>
      <c r="P1092" s="60">
        <f>P1091+S1092*COS(T1092*PI()/200)</f>
        <v>7730998.846050564</v>
      </c>
      <c r="Q1092" s="60">
        <f>Q1091+S1092*SIN(T1092*PI()/200)</f>
        <v>393447.1816431397</v>
      </c>
      <c r="R1092" s="55">
        <v>36</v>
      </c>
      <c r="S1092" s="64">
        <v>2</v>
      </c>
      <c r="T1092" s="61">
        <f>T1091-100</f>
        <v>48.550198304709454</v>
      </c>
      <c r="U1092" s="60"/>
      <c r="V1092" s="60"/>
      <c r="Y1092" s="61"/>
      <c r="Z1092" s="61"/>
      <c r="AI1092" s="63"/>
      <c r="AR1092" s="57" t="s">
        <v>1017</v>
      </c>
      <c r="AT1092" s="66">
        <v>1947</v>
      </c>
      <c r="BF1092" s="67"/>
      <c r="BM1092" s="66" t="s">
        <v>1382</v>
      </c>
    </row>
    <row r="1093" spans="1:65" s="57" customFormat="1" ht="11.25">
      <c r="A1093" s="55">
        <v>1076</v>
      </c>
      <c r="B1093" s="67" t="s">
        <v>154</v>
      </c>
      <c r="C1093" s="57" t="s">
        <v>1387</v>
      </c>
      <c r="M1093" s="64"/>
      <c r="N1093" s="63"/>
      <c r="O1093" s="55">
        <v>36</v>
      </c>
      <c r="P1093" s="60">
        <f>P1091+S1093*COS(T1093*PI()/200)</f>
        <v>7730995.953949437</v>
      </c>
      <c r="Q1093" s="60">
        <f>Q1091+S1093*SIN(T1093*PI()/200)</f>
        <v>393444.4183568603</v>
      </c>
      <c r="R1093" s="55">
        <v>36</v>
      </c>
      <c r="S1093" s="64">
        <v>2</v>
      </c>
      <c r="T1093" s="61">
        <f>T1091+100</f>
        <v>248.55019830470945</v>
      </c>
      <c r="U1093" s="60"/>
      <c r="V1093" s="60"/>
      <c r="Y1093" s="61"/>
      <c r="Z1093" s="61"/>
      <c r="AI1093" s="63"/>
      <c r="AR1093" s="57" t="s">
        <v>1017</v>
      </c>
      <c r="AT1093" s="66">
        <v>1947</v>
      </c>
      <c r="BF1093" s="67"/>
      <c r="BM1093" s="66" t="s">
        <v>1382</v>
      </c>
    </row>
    <row r="1094" spans="1:65" s="57" customFormat="1" ht="11.25">
      <c r="A1094" s="55">
        <v>1077</v>
      </c>
      <c r="B1094" s="57" t="s">
        <v>1186</v>
      </c>
      <c r="C1094" s="57" t="s">
        <v>1388</v>
      </c>
      <c r="L1094" s="57" t="s">
        <v>1053</v>
      </c>
      <c r="M1094" s="64"/>
      <c r="N1094" s="64"/>
      <c r="O1094" s="55">
        <v>36</v>
      </c>
      <c r="P1094" s="64">
        <v>7730531.9</v>
      </c>
      <c r="Q1094" s="64">
        <v>393933</v>
      </c>
      <c r="R1094" s="55">
        <v>36</v>
      </c>
      <c r="S1094" s="60">
        <f>SQRT((P1097-P1094)^2+(Q1097-Q1094)^2)</f>
        <v>254.6967805060271</v>
      </c>
      <c r="T1094" s="61">
        <f>IF(ATAN2((P1097-P1094),(Q1097-Q1094))&lt;0,ATAN2((P1097-P1094),(Q1097-Q1094))+2*PI(),ATAN2((P1097-P1094),(Q1097-Q1094)))*200/PI()</f>
        <v>148.5329051134581</v>
      </c>
      <c r="U1094" s="60"/>
      <c r="V1094" s="60"/>
      <c r="W1094" s="60"/>
      <c r="X1094" s="57">
        <v>254.7</v>
      </c>
      <c r="Y1094" s="65">
        <f>SUM($X$18:X1094)</f>
        <v>124233.20000000004</v>
      </c>
      <c r="Z1094" s="78"/>
      <c r="AI1094" s="64">
        <v>80.4</v>
      </c>
      <c r="AR1094" s="57" t="s">
        <v>1017</v>
      </c>
      <c r="AT1094" s="66">
        <v>1947</v>
      </c>
      <c r="AZ1094" s="57" t="s">
        <v>1389</v>
      </c>
      <c r="BD1094" s="57" t="s">
        <v>235</v>
      </c>
      <c r="BF1094" s="57" t="s">
        <v>1191</v>
      </c>
      <c r="BM1094" s="66"/>
    </row>
    <row r="1095" spans="1:65" s="57" customFormat="1" ht="11.25">
      <c r="A1095" s="55">
        <v>1078</v>
      </c>
      <c r="B1095" s="67" t="s">
        <v>154</v>
      </c>
      <c r="C1095" s="57" t="s">
        <v>1390</v>
      </c>
      <c r="M1095" s="64"/>
      <c r="N1095" s="63"/>
      <c r="O1095" s="55">
        <v>36</v>
      </c>
      <c r="P1095" s="60">
        <f>P1094+S1095*COS(T1095*PI()/200)</f>
        <v>7730533.346425822</v>
      </c>
      <c r="Q1095" s="60">
        <f>Q1094+S1095*SIN(T1095*PI()/200)</f>
        <v>393934.3812502824</v>
      </c>
      <c r="R1095" s="55">
        <v>36</v>
      </c>
      <c r="S1095" s="64">
        <v>2</v>
      </c>
      <c r="T1095" s="61">
        <f>T1094-100</f>
        <v>48.5329051134581</v>
      </c>
      <c r="U1095" s="60"/>
      <c r="V1095" s="60"/>
      <c r="Y1095" s="61"/>
      <c r="Z1095" s="61"/>
      <c r="AI1095" s="63"/>
      <c r="AR1095" s="57" t="s">
        <v>1017</v>
      </c>
      <c r="AT1095" s="66">
        <v>1947</v>
      </c>
      <c r="BF1095" s="67" t="s">
        <v>1217</v>
      </c>
      <c r="BM1095" s="66" t="s">
        <v>197</v>
      </c>
    </row>
    <row r="1096" spans="1:65" s="57" customFormat="1" ht="11.25">
      <c r="A1096" s="55">
        <v>1079</v>
      </c>
      <c r="B1096" s="67" t="s">
        <v>154</v>
      </c>
      <c r="C1096" s="57" t="s">
        <v>1391</v>
      </c>
      <c r="M1096" s="64"/>
      <c r="N1096" s="63"/>
      <c r="O1096" s="55">
        <v>36</v>
      </c>
      <c r="P1096" s="60">
        <f>P1094+S1096*COS(T1096*PI()/200)</f>
        <v>7730530.453574179</v>
      </c>
      <c r="Q1096" s="60">
        <f>Q1094+S1096*SIN(T1096*PI()/200)</f>
        <v>393931.6187497176</v>
      </c>
      <c r="R1096" s="55">
        <v>36</v>
      </c>
      <c r="S1096" s="64">
        <v>2</v>
      </c>
      <c r="T1096" s="61">
        <f>T1094+100</f>
        <v>248.5329051134581</v>
      </c>
      <c r="U1096" s="60"/>
      <c r="V1096" s="60"/>
      <c r="Y1096" s="61"/>
      <c r="Z1096" s="61"/>
      <c r="AI1096" s="63"/>
      <c r="AR1096" s="57" t="s">
        <v>1017</v>
      </c>
      <c r="AT1096" s="66">
        <v>1947</v>
      </c>
      <c r="BF1096" s="67" t="s">
        <v>1392</v>
      </c>
      <c r="BM1096" s="66" t="s">
        <v>197</v>
      </c>
    </row>
    <row r="1097" spans="1:65" s="57" customFormat="1" ht="11.25">
      <c r="A1097" s="55">
        <v>1080</v>
      </c>
      <c r="B1097" s="57" t="s">
        <v>143</v>
      </c>
      <c r="C1097" s="57" t="s">
        <v>1393</v>
      </c>
      <c r="L1097" s="57" t="s">
        <v>1053</v>
      </c>
      <c r="M1097" s="64"/>
      <c r="N1097" s="64"/>
      <c r="O1097" s="55">
        <v>36</v>
      </c>
      <c r="P1097" s="64">
        <v>7730356</v>
      </c>
      <c r="Q1097" s="64">
        <v>394117.2</v>
      </c>
      <c r="R1097" s="55">
        <v>36</v>
      </c>
      <c r="S1097" s="60">
        <f>SQRT((P1100-P1097)^2+(Q1100-Q1097)^2)</f>
        <v>189.20689733727997</v>
      </c>
      <c r="T1097" s="61">
        <f>IF(ATAN2((P1100-P1097),(Q1100-Q1097))&lt;0,ATAN2((P1100-P1097),(Q1100-Q1097))+2*PI(),ATAN2((P1100-P1097),(Q1100-Q1097)))*200/PI()</f>
        <v>148.4533778006403</v>
      </c>
      <c r="U1097" s="60"/>
      <c r="V1097" s="60"/>
      <c r="W1097" s="60"/>
      <c r="X1097" s="57">
        <v>189.2</v>
      </c>
      <c r="Y1097" s="65">
        <f>SUM($X$18:X1097)</f>
        <v>124422.40000000004</v>
      </c>
      <c r="Z1097" s="78"/>
      <c r="AI1097" s="64">
        <v>97.6</v>
      </c>
      <c r="AR1097" s="57" t="s">
        <v>1017</v>
      </c>
      <c r="AT1097" s="66">
        <v>1947</v>
      </c>
      <c r="AZ1097" s="57" t="s">
        <v>1394</v>
      </c>
      <c r="BD1097" s="57" t="s">
        <v>235</v>
      </c>
      <c r="BF1097" s="57" t="s">
        <v>1395</v>
      </c>
      <c r="BM1097" s="66"/>
    </row>
    <row r="1098" spans="1:65" s="57" customFormat="1" ht="11.25">
      <c r="A1098" s="55">
        <v>1081</v>
      </c>
      <c r="B1098" s="67" t="s">
        <v>154</v>
      </c>
      <c r="C1098" s="57" t="s">
        <v>1396</v>
      </c>
      <c r="M1098" s="64"/>
      <c r="N1098" s="63"/>
      <c r="O1098" s="55">
        <v>36</v>
      </c>
      <c r="P1098" s="60">
        <f>P1097+S1098*COS(T1098*PI()/200)</f>
        <v>7730357.448150167</v>
      </c>
      <c r="Q1098" s="60">
        <f>Q1097+S1098*SIN(T1098*PI()/200)</f>
        <v>394118.5794423125</v>
      </c>
      <c r="R1098" s="55">
        <v>36</v>
      </c>
      <c r="S1098" s="64">
        <v>2</v>
      </c>
      <c r="T1098" s="61">
        <f>T1097-100</f>
        <v>48.45337780064031</v>
      </c>
      <c r="U1098" s="60"/>
      <c r="V1098" s="60"/>
      <c r="Y1098" s="61"/>
      <c r="Z1098" s="61"/>
      <c r="AI1098" s="63"/>
      <c r="AR1098" s="57" t="s">
        <v>1017</v>
      </c>
      <c r="AT1098" s="66">
        <v>1947</v>
      </c>
      <c r="BF1098" s="67" t="s">
        <v>1217</v>
      </c>
      <c r="BM1098" s="66" t="s">
        <v>197</v>
      </c>
    </row>
    <row r="1099" spans="1:65" s="57" customFormat="1" ht="11.25">
      <c r="A1099" s="55">
        <v>1082</v>
      </c>
      <c r="B1099" s="67" t="s">
        <v>154</v>
      </c>
      <c r="C1099" s="57" t="s">
        <v>1397</v>
      </c>
      <c r="M1099" s="64"/>
      <c r="N1099" s="63"/>
      <c r="O1099" s="55">
        <v>36</v>
      </c>
      <c r="P1099" s="60">
        <f>P1097+S1099*COS(T1099*PI()/200)</f>
        <v>7730354.551849833</v>
      </c>
      <c r="Q1099" s="60">
        <f>Q1097+S1099*SIN(T1099*PI()/200)</f>
        <v>394115.82055768755</v>
      </c>
      <c r="R1099" s="55">
        <v>36</v>
      </c>
      <c r="S1099" s="64">
        <v>2</v>
      </c>
      <c r="T1099" s="61">
        <f>T1097+100</f>
        <v>248.4533778006403</v>
      </c>
      <c r="U1099" s="60"/>
      <c r="V1099" s="60"/>
      <c r="Y1099" s="61"/>
      <c r="Z1099" s="61"/>
      <c r="AI1099" s="63"/>
      <c r="AR1099" s="57" t="s">
        <v>1017</v>
      </c>
      <c r="AT1099" s="66">
        <v>1947</v>
      </c>
      <c r="BF1099" s="67" t="s">
        <v>1217</v>
      </c>
      <c r="BM1099" s="66" t="s">
        <v>197</v>
      </c>
    </row>
    <row r="1100" spans="1:65" s="57" customFormat="1" ht="11.25">
      <c r="A1100" s="55">
        <v>1083</v>
      </c>
      <c r="B1100" s="57" t="s">
        <v>1186</v>
      </c>
      <c r="C1100" s="57" t="s">
        <v>1398</v>
      </c>
      <c r="L1100" s="57" t="s">
        <v>1053</v>
      </c>
      <c r="M1100" s="64"/>
      <c r="N1100" s="64"/>
      <c r="O1100" s="55">
        <v>36</v>
      </c>
      <c r="P1100" s="64">
        <v>7730225.5</v>
      </c>
      <c r="Q1100" s="64">
        <v>394254.2</v>
      </c>
      <c r="R1100" s="55">
        <v>36</v>
      </c>
      <c r="S1100" s="60">
        <f>SQRT((P1103-P1100)^2+(Q1103-Q1100)^2)</f>
        <v>672.2833703133214</v>
      </c>
      <c r="T1100" s="61">
        <f>IF(ATAN2((P1103-P1100),(Q1103-Q1100))&lt;0,ATAN2((P1103-P1100),(Q1103-Q1100))+2*PI(),ATAN2((P1103-P1100),(Q1103-Q1100)))*200/PI()</f>
        <v>148.5334553709347</v>
      </c>
      <c r="U1100" s="60"/>
      <c r="V1100" s="60"/>
      <c r="W1100" s="60"/>
      <c r="X1100" s="57">
        <v>672.3</v>
      </c>
      <c r="Y1100" s="65">
        <f>SUM($X$18:X1100)</f>
        <v>125094.70000000004</v>
      </c>
      <c r="Z1100" s="78"/>
      <c r="AI1100" s="64">
        <v>102.6</v>
      </c>
      <c r="AR1100" s="57" t="s">
        <v>1017</v>
      </c>
      <c r="AT1100" s="66">
        <v>1947</v>
      </c>
      <c r="AZ1100" s="57" t="s">
        <v>1399</v>
      </c>
      <c r="BD1100" s="57" t="s">
        <v>235</v>
      </c>
      <c r="BF1100" s="57" t="s">
        <v>1191</v>
      </c>
      <c r="BM1100" s="66"/>
    </row>
    <row r="1101" spans="1:65" s="57" customFormat="1" ht="11.25">
      <c r="A1101" s="55">
        <v>1084</v>
      </c>
      <c r="B1101" s="67" t="s">
        <v>154</v>
      </c>
      <c r="C1101" s="57" t="s">
        <v>1400</v>
      </c>
      <c r="M1101" s="64"/>
      <c r="N1101" s="63"/>
      <c r="O1101" s="55">
        <v>36</v>
      </c>
      <c r="P1101" s="60">
        <f>P1100+S1101*COS(T1101*PI()/200)</f>
        <v>7730226.946413883</v>
      </c>
      <c r="Q1101" s="60">
        <f>Q1100+S1101*SIN(T1101*PI()/200)</f>
        <v>394255.5812627844</v>
      </c>
      <c r="R1101" s="55">
        <v>36</v>
      </c>
      <c r="S1101" s="64">
        <v>2</v>
      </c>
      <c r="T1101" s="61">
        <f>T1100-100</f>
        <v>48.53345537093469</v>
      </c>
      <c r="U1101" s="60"/>
      <c r="V1101" s="60"/>
      <c r="Y1101" s="61"/>
      <c r="Z1101" s="61"/>
      <c r="AI1101" s="63"/>
      <c r="AR1101" s="57" t="s">
        <v>1017</v>
      </c>
      <c r="AT1101" s="66">
        <v>1947</v>
      </c>
      <c r="BF1101" s="67" t="s">
        <v>1217</v>
      </c>
      <c r="BM1101" s="66" t="s">
        <v>1220</v>
      </c>
    </row>
    <row r="1102" spans="1:65" s="57" customFormat="1" ht="11.25">
      <c r="A1102" s="55">
        <v>1085</v>
      </c>
      <c r="B1102" s="67" t="s">
        <v>154</v>
      </c>
      <c r="C1102" s="57" t="s">
        <v>1401</v>
      </c>
      <c r="M1102" s="64"/>
      <c r="N1102" s="63"/>
      <c r="O1102" s="55">
        <v>36</v>
      </c>
      <c r="P1102" s="60">
        <f>P1100+S1102*COS(T1102*PI()/200)</f>
        <v>7730224.053586117</v>
      </c>
      <c r="Q1102" s="60">
        <f>Q1100+S1102*SIN(T1102*PI()/200)</f>
        <v>394252.8187372156</v>
      </c>
      <c r="R1102" s="55">
        <v>36</v>
      </c>
      <c r="S1102" s="64">
        <v>2</v>
      </c>
      <c r="T1102" s="61">
        <f>T1100+100</f>
        <v>248.5334553709347</v>
      </c>
      <c r="U1102" s="60"/>
      <c r="V1102" s="60"/>
      <c r="Y1102" s="61"/>
      <c r="Z1102" s="61"/>
      <c r="AI1102" s="63"/>
      <c r="AR1102" s="57" t="s">
        <v>1017</v>
      </c>
      <c r="AT1102" s="66">
        <v>1947</v>
      </c>
      <c r="BF1102" s="67" t="s">
        <v>1392</v>
      </c>
      <c r="BM1102" s="66" t="s">
        <v>1220</v>
      </c>
    </row>
    <row r="1103" spans="1:65" s="57" customFormat="1" ht="11.25">
      <c r="A1103" s="55">
        <v>1086</v>
      </c>
      <c r="B1103" s="57" t="s">
        <v>1186</v>
      </c>
      <c r="C1103" s="57" t="s">
        <v>1402</v>
      </c>
      <c r="L1103" s="57" t="s">
        <v>1053</v>
      </c>
      <c r="M1103" s="64"/>
      <c r="N1103" s="64"/>
      <c r="O1103" s="55">
        <v>36</v>
      </c>
      <c r="P1103" s="64">
        <v>7729761.2</v>
      </c>
      <c r="Q1103" s="64">
        <v>394740.4</v>
      </c>
      <c r="R1103" s="55">
        <v>36</v>
      </c>
      <c r="S1103" s="60">
        <f>SQRT((P1106-P1103)^2+(Q1106-Q1103)^2)</f>
        <v>127.52431140802084</v>
      </c>
      <c r="T1103" s="61">
        <f>IF(ATAN2((P1106-P1103),(Q1106-Q1103))&lt;0,ATAN2((P1106-P1103),(Q1106-Q1103))+2*PI(),ATAN2((P1106-P1103),(Q1106-Q1103)))*200/PI()</f>
        <v>148.5525838587071</v>
      </c>
      <c r="U1103" s="60"/>
      <c r="V1103" s="60"/>
      <c r="W1103" s="60"/>
      <c r="X1103" s="57">
        <v>127.5</v>
      </c>
      <c r="Y1103" s="65">
        <f>SUM($X$18:X1103)</f>
        <v>125222.20000000004</v>
      </c>
      <c r="Z1103" s="78"/>
      <c r="AI1103" s="64">
        <v>123.6</v>
      </c>
      <c r="AR1103" s="57" t="s">
        <v>1017</v>
      </c>
      <c r="AT1103" s="66">
        <v>1947</v>
      </c>
      <c r="AZ1103" s="57" t="s">
        <v>1403</v>
      </c>
      <c r="BD1103" s="57" t="s">
        <v>235</v>
      </c>
      <c r="BF1103" s="57" t="s">
        <v>1191</v>
      </c>
      <c r="BM1103" s="66"/>
    </row>
    <row r="1104" spans="1:65" s="57" customFormat="1" ht="11.25">
      <c r="A1104" s="55">
        <v>1087</v>
      </c>
      <c r="B1104" s="67" t="s">
        <v>154</v>
      </c>
      <c r="C1104" s="57" t="s">
        <v>1404</v>
      </c>
      <c r="M1104" s="64"/>
      <c r="N1104" s="63"/>
      <c r="O1104" s="55">
        <v>36</v>
      </c>
      <c r="P1104" s="60">
        <f>P1103+S1104*COS(T1104*PI()/200)</f>
        <v>7729762.64599879</v>
      </c>
      <c r="Q1104" s="60">
        <f>Q1103+S1104*SIN(T1104*PI()/200)</f>
        <v>394741.78169732547</v>
      </c>
      <c r="R1104" s="55">
        <v>36</v>
      </c>
      <c r="S1104" s="64">
        <v>2</v>
      </c>
      <c r="T1104" s="61">
        <f>T1103-100</f>
        <v>48.552583858707095</v>
      </c>
      <c r="U1104" s="60"/>
      <c r="V1104" s="60"/>
      <c r="Y1104" s="61"/>
      <c r="Z1104" s="61"/>
      <c r="AI1104" s="63"/>
      <c r="AR1104" s="57" t="s">
        <v>1017</v>
      </c>
      <c r="AT1104" s="66">
        <v>1947</v>
      </c>
      <c r="BF1104" s="67" t="s">
        <v>1217</v>
      </c>
      <c r="BM1104" s="66" t="s">
        <v>1220</v>
      </c>
    </row>
    <row r="1105" spans="1:65" s="57" customFormat="1" ht="11.25">
      <c r="A1105" s="55">
        <v>1088</v>
      </c>
      <c r="B1105" s="67" t="s">
        <v>154</v>
      </c>
      <c r="C1105" s="57" t="s">
        <v>1405</v>
      </c>
      <c r="M1105" s="64"/>
      <c r="N1105" s="63"/>
      <c r="O1105" s="55">
        <v>36</v>
      </c>
      <c r="P1105" s="60">
        <f>P1103+S1105*COS(T1105*PI()/200)</f>
        <v>7729759.75400121</v>
      </c>
      <c r="Q1105" s="60">
        <f>Q1103+S1105*SIN(T1105*PI()/200)</f>
        <v>394739.0183026746</v>
      </c>
      <c r="R1105" s="55">
        <v>36</v>
      </c>
      <c r="S1105" s="64">
        <v>2</v>
      </c>
      <c r="T1105" s="61">
        <f>T1103+100</f>
        <v>248.5525838587071</v>
      </c>
      <c r="U1105" s="60"/>
      <c r="V1105" s="60"/>
      <c r="Y1105" s="61"/>
      <c r="Z1105" s="61"/>
      <c r="AI1105" s="63"/>
      <c r="AR1105" s="57" t="s">
        <v>1017</v>
      </c>
      <c r="AT1105" s="66">
        <v>1947</v>
      </c>
      <c r="BF1105" s="67" t="s">
        <v>1217</v>
      </c>
      <c r="BM1105" s="66" t="s">
        <v>1220</v>
      </c>
    </row>
    <row r="1106" spans="1:65" s="57" customFormat="1" ht="11.25">
      <c r="A1106" s="55">
        <v>1089</v>
      </c>
      <c r="B1106" s="57" t="s">
        <v>1186</v>
      </c>
      <c r="C1106" s="57" t="s">
        <v>1406</v>
      </c>
      <c r="L1106" s="57" t="s">
        <v>1053</v>
      </c>
      <c r="M1106" s="64"/>
      <c r="N1106" s="64"/>
      <c r="O1106" s="55">
        <v>36</v>
      </c>
      <c r="P1106" s="64">
        <v>7729673.1</v>
      </c>
      <c r="Q1106" s="64">
        <v>394832.6</v>
      </c>
      <c r="R1106" s="55">
        <v>36</v>
      </c>
      <c r="S1106" s="60">
        <f>SQRT((P1109-P1106)^2+(Q1109-Q1106)^2)</f>
        <v>189.5553217397583</v>
      </c>
      <c r="T1106" s="61">
        <f>IF(ATAN2((P1109-P1106),(Q1109-Q1106))&lt;0,ATAN2((P1109-P1106),(Q1109-Q1106))+2*PI(),ATAN2((P1109-P1106),(Q1109-Q1106)))*200/PI()</f>
        <v>148.52748557222134</v>
      </c>
      <c r="U1106" s="60"/>
      <c r="V1106" s="60"/>
      <c r="W1106" s="60"/>
      <c r="X1106" s="57">
        <v>189.6</v>
      </c>
      <c r="Y1106" s="65">
        <f>SUM($X$18:X1106)</f>
        <v>125411.80000000005</v>
      </c>
      <c r="Z1106" s="78"/>
      <c r="AI1106" s="64">
        <v>143.5</v>
      </c>
      <c r="AR1106" s="57" t="s">
        <v>1017</v>
      </c>
      <c r="AT1106" s="66">
        <v>1947</v>
      </c>
      <c r="AZ1106" s="57" t="s">
        <v>1407</v>
      </c>
      <c r="BD1106" s="57" t="s">
        <v>235</v>
      </c>
      <c r="BF1106" s="57" t="s">
        <v>1191</v>
      </c>
      <c r="BM1106" s="66"/>
    </row>
    <row r="1107" spans="1:65" s="57" customFormat="1" ht="11.25">
      <c r="A1107" s="55">
        <v>1090</v>
      </c>
      <c r="B1107" s="67" t="s">
        <v>154</v>
      </c>
      <c r="C1107" s="57" t="s">
        <v>1408</v>
      </c>
      <c r="M1107" s="64"/>
      <c r="N1107" s="63"/>
      <c r="O1107" s="55">
        <v>36</v>
      </c>
      <c r="P1107" s="60">
        <f>P1106+S1107*COS(T1107*PI()/200)</f>
        <v>7729674.546543402</v>
      </c>
      <c r="Q1107" s="60">
        <f>Q1106+S1107*SIN(T1107*PI()/200)</f>
        <v>394833.9811271432</v>
      </c>
      <c r="R1107" s="55">
        <v>36</v>
      </c>
      <c r="S1107" s="64">
        <v>2</v>
      </c>
      <c r="T1107" s="61">
        <f>T1106-100</f>
        <v>48.52748557222134</v>
      </c>
      <c r="U1107" s="60"/>
      <c r="V1107" s="60"/>
      <c r="Y1107" s="61"/>
      <c r="Z1107" s="61"/>
      <c r="AI1107" s="63"/>
      <c r="AR1107" s="57" t="s">
        <v>1017</v>
      </c>
      <c r="AT1107" s="66">
        <v>1947</v>
      </c>
      <c r="BF1107" s="67" t="s">
        <v>1217</v>
      </c>
      <c r="BM1107" s="66" t="s">
        <v>1220</v>
      </c>
    </row>
    <row r="1108" spans="1:65" s="57" customFormat="1" ht="11.25">
      <c r="A1108" s="55">
        <v>1091</v>
      </c>
      <c r="B1108" s="67" t="s">
        <v>154</v>
      </c>
      <c r="C1108" s="57" t="s">
        <v>1409</v>
      </c>
      <c r="M1108" s="64"/>
      <c r="N1108" s="63"/>
      <c r="O1108" s="55">
        <v>36</v>
      </c>
      <c r="P1108" s="60">
        <f>P1106+S1108*COS(T1108*PI()/200)</f>
        <v>7729671.653456598</v>
      </c>
      <c r="Q1108" s="60">
        <f>Q1106+S1108*SIN(T1108*PI()/200)</f>
        <v>394831.21887285676</v>
      </c>
      <c r="R1108" s="55">
        <v>36</v>
      </c>
      <c r="S1108" s="64">
        <v>2</v>
      </c>
      <c r="T1108" s="61">
        <f>T1106+100</f>
        <v>248.52748557222134</v>
      </c>
      <c r="U1108" s="60"/>
      <c r="V1108" s="60"/>
      <c r="Y1108" s="61"/>
      <c r="Z1108" s="61"/>
      <c r="AI1108" s="63"/>
      <c r="AR1108" s="57" t="s">
        <v>1017</v>
      </c>
      <c r="AT1108" s="66">
        <v>1947</v>
      </c>
      <c r="BF1108" s="67"/>
      <c r="BM1108" s="66" t="s">
        <v>1410</v>
      </c>
    </row>
    <row r="1109" spans="1:65" s="57" customFormat="1" ht="11.25">
      <c r="A1109" s="55">
        <v>1092</v>
      </c>
      <c r="B1109" s="57" t="s">
        <v>1186</v>
      </c>
      <c r="C1109" s="57" t="s">
        <v>1411</v>
      </c>
      <c r="L1109" s="57" t="s">
        <v>1053</v>
      </c>
      <c r="M1109" s="64"/>
      <c r="N1109" s="64"/>
      <c r="O1109" s="55">
        <v>36</v>
      </c>
      <c r="P1109" s="64">
        <v>7729542.2</v>
      </c>
      <c r="Q1109" s="64">
        <v>394969.7</v>
      </c>
      <c r="R1109" s="55">
        <v>36</v>
      </c>
      <c r="S1109" s="60">
        <f>SQRT((P1112-P1109)^2+(Q1112-Q1109)^2)</f>
        <v>212.7553054569937</v>
      </c>
      <c r="T1109" s="61">
        <f>IF(ATAN2((P1112-P1109),(Q1112-Q1109))&lt;0,ATAN2((P1112-P1109),(Q1112-Q1109))+2*PI(),ATAN2((P1112-P1109),(Q1112-Q1109)))*200/PI()</f>
        <v>148.5187718680834</v>
      </c>
      <c r="U1109" s="60"/>
      <c r="V1109" s="60"/>
      <c r="W1109" s="60"/>
      <c r="X1109" s="57">
        <v>212.8</v>
      </c>
      <c r="Y1109" s="65">
        <f>SUM($X$18:X1109)</f>
        <v>125624.60000000005</v>
      </c>
      <c r="Z1109" s="78"/>
      <c r="AI1109" s="64">
        <v>162.9</v>
      </c>
      <c r="AR1109" s="57" t="s">
        <v>1017</v>
      </c>
      <c r="AT1109" s="66">
        <v>1947</v>
      </c>
      <c r="AZ1109" s="57" t="s">
        <v>1412</v>
      </c>
      <c r="BD1109" s="57" t="s">
        <v>235</v>
      </c>
      <c r="BF1109" s="57" t="s">
        <v>1191</v>
      </c>
      <c r="BM1109" s="66"/>
    </row>
    <row r="1110" spans="1:65" s="57" customFormat="1" ht="11.25">
      <c r="A1110" s="55">
        <v>1093</v>
      </c>
      <c r="B1110" s="67" t="s">
        <v>154</v>
      </c>
      <c r="C1110" s="57" t="s">
        <v>1413</v>
      </c>
      <c r="M1110" s="64"/>
      <c r="N1110" s="63"/>
      <c r="O1110" s="55">
        <v>36</v>
      </c>
      <c r="P1110" s="60">
        <f>P1109+S1110*COS(T1110*PI()/200)</f>
        <v>7729543.64673243</v>
      </c>
      <c r="Q1110" s="60">
        <f>Q1109+S1110*SIN(T1110*PI()/200)</f>
        <v>394971.0809291353</v>
      </c>
      <c r="R1110" s="55">
        <v>36</v>
      </c>
      <c r="S1110" s="64">
        <v>2</v>
      </c>
      <c r="T1110" s="61">
        <f>T1109-100</f>
        <v>48.518771868083405</v>
      </c>
      <c r="U1110" s="60"/>
      <c r="V1110" s="60"/>
      <c r="Y1110" s="61"/>
      <c r="Z1110" s="61"/>
      <c r="AI1110" s="63"/>
      <c r="AR1110" s="57" t="s">
        <v>1017</v>
      </c>
      <c r="AT1110" s="66">
        <v>1947</v>
      </c>
      <c r="BF1110" s="67" t="s">
        <v>1217</v>
      </c>
      <c r="BM1110" s="66" t="s">
        <v>197</v>
      </c>
    </row>
    <row r="1111" spans="1:65" s="57" customFormat="1" ht="11.25">
      <c r="A1111" s="55">
        <v>1094</v>
      </c>
      <c r="B1111" s="67" t="s">
        <v>154</v>
      </c>
      <c r="C1111" s="57" t="s">
        <v>1414</v>
      </c>
      <c r="M1111" s="64"/>
      <c r="N1111" s="63"/>
      <c r="O1111" s="55">
        <v>36</v>
      </c>
      <c r="P1111" s="60">
        <f>P1109+S1111*COS(T1111*PI()/200)</f>
        <v>7729540.75326757</v>
      </c>
      <c r="Q1111" s="60">
        <f>Q1109+S1111*SIN(T1111*PI()/200)</f>
        <v>394968.3190708647</v>
      </c>
      <c r="R1111" s="55">
        <v>36</v>
      </c>
      <c r="S1111" s="64">
        <v>2</v>
      </c>
      <c r="T1111" s="61">
        <f>T1109+100</f>
        <v>248.5187718680834</v>
      </c>
      <c r="U1111" s="60"/>
      <c r="V1111" s="60"/>
      <c r="Y1111" s="61"/>
      <c r="Z1111" s="61"/>
      <c r="AI1111" s="63"/>
      <c r="AR1111" s="57" t="s">
        <v>1017</v>
      </c>
      <c r="AT1111" s="66">
        <v>1947</v>
      </c>
      <c r="BF1111" s="67" t="s">
        <v>1217</v>
      </c>
      <c r="BM1111" s="66" t="s">
        <v>1220</v>
      </c>
    </row>
    <row r="1112" spans="1:65" s="57" customFormat="1" ht="11.25">
      <c r="A1112" s="55">
        <v>1095</v>
      </c>
      <c r="B1112" s="57" t="s">
        <v>1186</v>
      </c>
      <c r="C1112" s="57" t="s">
        <v>1415</v>
      </c>
      <c r="L1112" s="57" t="s">
        <v>1053</v>
      </c>
      <c r="M1112" s="64"/>
      <c r="N1112" s="64"/>
      <c r="O1112" s="55">
        <v>36</v>
      </c>
      <c r="P1112" s="64">
        <v>7729395.3</v>
      </c>
      <c r="Q1112" s="64">
        <v>395123.6</v>
      </c>
      <c r="R1112" s="55">
        <v>36</v>
      </c>
      <c r="S1112" s="60">
        <f>SQRT((P1115-P1112)^2+(Q1115-Q1112)^2)</f>
        <v>209.7139241918609</v>
      </c>
      <c r="T1112" s="61">
        <f>IF(ATAN2((P1115-P1112),(Q1115-Q1112))&lt;0,ATAN2((P1115-P1112),(Q1115-Q1112))+2*PI(),ATAN2((P1115-P1112),(Q1115-Q1112)))*200/PI()</f>
        <v>148.5187575996448</v>
      </c>
      <c r="U1112" s="60"/>
      <c r="V1112" s="60"/>
      <c r="W1112" s="60"/>
      <c r="X1112" s="57">
        <v>209.7</v>
      </c>
      <c r="Y1112" s="65">
        <f>SUM($X$18:X1112)</f>
        <v>125834.30000000005</v>
      </c>
      <c r="Z1112" s="78"/>
      <c r="AI1112" s="64">
        <v>185.8</v>
      </c>
      <c r="AR1112" s="57" t="s">
        <v>1017</v>
      </c>
      <c r="AT1112" s="66">
        <v>1947</v>
      </c>
      <c r="AZ1112" s="57" t="s">
        <v>1416</v>
      </c>
      <c r="BD1112" s="57" t="s">
        <v>235</v>
      </c>
      <c r="BF1112" s="57" t="s">
        <v>1417</v>
      </c>
      <c r="BM1112" s="66"/>
    </row>
    <row r="1113" spans="1:65" s="57" customFormat="1" ht="11.25">
      <c r="A1113" s="55">
        <v>1096</v>
      </c>
      <c r="B1113" s="67" t="s">
        <v>154</v>
      </c>
      <c r="C1113" s="57" t="s">
        <v>1418</v>
      </c>
      <c r="M1113" s="64"/>
      <c r="N1113" s="63"/>
      <c r="O1113" s="55">
        <v>36</v>
      </c>
      <c r="P1113" s="60">
        <f>P1112+S1113*COS(T1113*PI()/200)</f>
        <v>7729396.746732739</v>
      </c>
      <c r="Q1113" s="60">
        <f>Q1112+S1113*SIN(T1113*PI()/200)</f>
        <v>395124.98092881107</v>
      </c>
      <c r="R1113" s="55">
        <v>36</v>
      </c>
      <c r="S1113" s="64">
        <v>2</v>
      </c>
      <c r="T1113" s="61">
        <f>T1112-100</f>
        <v>48.5187575996448</v>
      </c>
      <c r="U1113" s="60"/>
      <c r="V1113" s="60"/>
      <c r="Y1113" s="61"/>
      <c r="Z1113" s="61"/>
      <c r="AI1113" s="63"/>
      <c r="AR1113" s="57" t="s">
        <v>1017</v>
      </c>
      <c r="AT1113" s="66">
        <v>1947</v>
      </c>
      <c r="BF1113" s="67" t="s">
        <v>1217</v>
      </c>
      <c r="BM1113" s="66" t="s">
        <v>197</v>
      </c>
    </row>
    <row r="1114" spans="1:65" s="57" customFormat="1" ht="11.25">
      <c r="A1114" s="55">
        <v>1097</v>
      </c>
      <c r="B1114" s="67" t="s">
        <v>154</v>
      </c>
      <c r="C1114" s="57" t="s">
        <v>1419</v>
      </c>
      <c r="M1114" s="64"/>
      <c r="N1114" s="63"/>
      <c r="O1114" s="55">
        <v>36</v>
      </c>
      <c r="P1114" s="60">
        <f>P1112+S1114*COS(T1114*PI()/200)</f>
        <v>7729393.853267261</v>
      </c>
      <c r="Q1114" s="60">
        <f>Q1112+S1114*SIN(T1114*PI()/200)</f>
        <v>395122.2190711889</v>
      </c>
      <c r="R1114" s="55">
        <v>36</v>
      </c>
      <c r="S1114" s="64">
        <v>2</v>
      </c>
      <c r="T1114" s="61">
        <f>T1112+100</f>
        <v>248.5187575996448</v>
      </c>
      <c r="U1114" s="60"/>
      <c r="V1114" s="60"/>
      <c r="Y1114" s="61"/>
      <c r="Z1114" s="61"/>
      <c r="AI1114" s="63"/>
      <c r="AR1114" s="57" t="s">
        <v>1017</v>
      </c>
      <c r="AT1114" s="66">
        <v>1947</v>
      </c>
      <c r="BF1114" s="67" t="s">
        <v>1217</v>
      </c>
      <c r="BM1114" s="66" t="s">
        <v>197</v>
      </c>
    </row>
    <row r="1115" spans="1:65" s="57" customFormat="1" ht="11.25">
      <c r="A1115" s="55">
        <v>1098</v>
      </c>
      <c r="B1115" s="57" t="s">
        <v>1186</v>
      </c>
      <c r="C1115" s="57" t="s">
        <v>1420</v>
      </c>
      <c r="L1115" s="57" t="s">
        <v>1053</v>
      </c>
      <c r="M1115" s="64"/>
      <c r="N1115" s="64"/>
      <c r="O1115" s="55">
        <v>36</v>
      </c>
      <c r="P1115" s="64">
        <v>7729250.5</v>
      </c>
      <c r="Q1115" s="64">
        <v>395275.3</v>
      </c>
      <c r="R1115" s="55">
        <v>36</v>
      </c>
      <c r="S1115" s="60">
        <f>SQRT((P1118-P1115)^2+(Q1118-Q1115)^2)</f>
        <v>69.66584529033423</v>
      </c>
      <c r="T1115" s="61">
        <f>IF(ATAN2((P1118-P1115),(Q1118-Q1115))&lt;0,ATAN2((P1118-P1115),(Q1118-Q1115))+2*PI(),ATAN2((P1118-P1115),(Q1118-Q1115)))*200/PI()</f>
        <v>148.64294515588887</v>
      </c>
      <c r="U1115" s="60"/>
      <c r="V1115" s="60"/>
      <c r="W1115" s="60"/>
      <c r="X1115" s="57">
        <v>69.7</v>
      </c>
      <c r="Y1115" s="65">
        <f>SUM($X$18:X1115)</f>
        <v>125904.00000000004</v>
      </c>
      <c r="Z1115" s="78"/>
      <c r="AI1115" s="64">
        <v>200</v>
      </c>
      <c r="AR1115" s="57" t="s">
        <v>1017</v>
      </c>
      <c r="AT1115" s="66">
        <v>1947</v>
      </c>
      <c r="AZ1115" s="57" t="s">
        <v>1421</v>
      </c>
      <c r="BD1115" s="57" t="s">
        <v>235</v>
      </c>
      <c r="BF1115" s="57" t="s">
        <v>1191</v>
      </c>
      <c r="BM1115" s="66"/>
    </row>
    <row r="1116" spans="1:65" s="57" customFormat="1" ht="11.25">
      <c r="A1116" s="55">
        <v>1099</v>
      </c>
      <c r="B1116" s="67" t="s">
        <v>154</v>
      </c>
      <c r="C1116" s="57" t="s">
        <v>1422</v>
      </c>
      <c r="M1116" s="64"/>
      <c r="N1116" s="63"/>
      <c r="O1116" s="55">
        <v>36</v>
      </c>
      <c r="P1116" s="60">
        <f>P1115+S1116*COS(T1116*PI()/200)</f>
        <v>7729251.944036164</v>
      </c>
      <c r="Q1116" s="60">
        <f>Q1115+S1116*SIN(T1116*PI()/200)</f>
        <v>395276.68374837196</v>
      </c>
      <c r="R1116" s="55">
        <v>36</v>
      </c>
      <c r="S1116" s="64">
        <v>2</v>
      </c>
      <c r="T1116" s="61">
        <f>T1115-100</f>
        <v>48.64294515588887</v>
      </c>
      <c r="U1116" s="60"/>
      <c r="V1116" s="60"/>
      <c r="Y1116" s="61"/>
      <c r="Z1116" s="61"/>
      <c r="AI1116" s="63"/>
      <c r="AR1116" s="57" t="s">
        <v>1017</v>
      </c>
      <c r="AT1116" s="66">
        <v>1947</v>
      </c>
      <c r="BF1116" s="67" t="s">
        <v>1217</v>
      </c>
      <c r="BM1116" s="66" t="s">
        <v>197</v>
      </c>
    </row>
    <row r="1117" spans="1:65" s="57" customFormat="1" ht="11.25">
      <c r="A1117" s="55">
        <v>1100</v>
      </c>
      <c r="B1117" s="67" t="s">
        <v>154</v>
      </c>
      <c r="C1117" s="57" t="s">
        <v>1423</v>
      </c>
      <c r="M1117" s="64"/>
      <c r="N1117" s="63"/>
      <c r="O1117" s="55">
        <v>36</v>
      </c>
      <c r="P1117" s="60">
        <f>P1115+S1117*COS(T1117*PI()/200)</f>
        <v>7729249.055963836</v>
      </c>
      <c r="Q1117" s="60">
        <f>Q1115+S1117*SIN(T1117*PI()/200)</f>
        <v>395273.916251628</v>
      </c>
      <c r="R1117" s="55">
        <v>36</v>
      </c>
      <c r="S1117" s="64">
        <v>2</v>
      </c>
      <c r="T1117" s="61">
        <f>T1115+100</f>
        <v>248.64294515588887</v>
      </c>
      <c r="U1117" s="60"/>
      <c r="V1117" s="60"/>
      <c r="Y1117" s="61"/>
      <c r="Z1117" s="61"/>
      <c r="AI1117" s="63"/>
      <c r="AR1117" s="57" t="s">
        <v>1017</v>
      </c>
      <c r="AT1117" s="66">
        <v>1947</v>
      </c>
      <c r="BF1117" s="67" t="s">
        <v>1217</v>
      </c>
      <c r="BM1117" s="66" t="s">
        <v>197</v>
      </c>
    </row>
    <row r="1118" spans="1:65" s="57" customFormat="1" ht="11.25">
      <c r="A1118" s="55">
        <v>1101</v>
      </c>
      <c r="B1118" s="57" t="s">
        <v>129</v>
      </c>
      <c r="C1118" s="57" t="s">
        <v>1424</v>
      </c>
      <c r="L1118" s="57" t="s">
        <v>1053</v>
      </c>
      <c r="M1118" s="64"/>
      <c r="N1118" s="64"/>
      <c r="O1118" s="55">
        <v>36</v>
      </c>
      <c r="P1118" s="64">
        <v>7729202.3</v>
      </c>
      <c r="Q1118" s="64">
        <v>395325.6</v>
      </c>
      <c r="R1118" s="55">
        <v>36</v>
      </c>
      <c r="S1118" s="60">
        <f>SQRT((P1119-P1118)^2+(Q1119-Q1118)^2)</f>
        <v>283.6397891694353</v>
      </c>
      <c r="T1118" s="61">
        <f>IF(ATAN2((P1119-P1118),(Q1119-Q1118))&lt;0,ATAN2((P1119-P1118),(Q1119-Q1118))+2*PI(),ATAN2((P1119-P1118),(Q1119-Q1118)))*200/PI()</f>
        <v>152.14295849256035</v>
      </c>
      <c r="U1118" s="60"/>
      <c r="V1118" s="60"/>
      <c r="W1118" s="60"/>
      <c r="X1118" s="57">
        <v>283.6</v>
      </c>
      <c r="Y1118" s="65">
        <f>SUM($X$18:X1118)</f>
        <v>126187.60000000005</v>
      </c>
      <c r="Z1118" s="61"/>
      <c r="AI1118" s="64">
        <v>204.3</v>
      </c>
      <c r="AR1118" s="57" t="s">
        <v>1017</v>
      </c>
      <c r="AT1118" s="66">
        <v>1826</v>
      </c>
      <c r="AZ1118" s="57" t="s">
        <v>1425</v>
      </c>
      <c r="BC1118" s="57" t="s">
        <v>1367</v>
      </c>
      <c r="BD1118" s="57" t="s">
        <v>1190</v>
      </c>
      <c r="BF1118" s="57" t="s">
        <v>1263</v>
      </c>
      <c r="BM1118" s="66" t="s">
        <v>197</v>
      </c>
    </row>
    <row r="1119" spans="1:65" s="57" customFormat="1" ht="11.25">
      <c r="A1119" s="55">
        <v>1102</v>
      </c>
      <c r="B1119" s="57" t="s">
        <v>1186</v>
      </c>
      <c r="C1119" s="57" t="s">
        <v>1426</v>
      </c>
      <c r="L1119" s="57" t="s">
        <v>1053</v>
      </c>
      <c r="M1119" s="64"/>
      <c r="N1119" s="64"/>
      <c r="O1119" s="55">
        <v>36</v>
      </c>
      <c r="P1119" s="64">
        <v>7728995.1</v>
      </c>
      <c r="Q1119" s="64">
        <v>395519.3</v>
      </c>
      <c r="R1119" s="55">
        <v>36</v>
      </c>
      <c r="S1119" s="60">
        <f>SQRT((P1122-P1119)^2+(Q1122-Q1119)^2)</f>
        <v>415.7906805112479</v>
      </c>
      <c r="T1119" s="61">
        <f>IF(ATAN2((P1122-P1119),(Q1122-Q1119))&lt;0,ATAN2((P1122-P1119),(Q1122-Q1119))+2*PI(),ATAN2((P1122-P1119),(Q1122-Q1119)))*200/PI()</f>
        <v>152.08990089225435</v>
      </c>
      <c r="U1119" s="60"/>
      <c r="V1119" s="60"/>
      <c r="W1119" s="60"/>
      <c r="X1119" s="57">
        <v>415.8</v>
      </c>
      <c r="Y1119" s="65">
        <f>SUM($X$18:X1119)</f>
        <v>126603.40000000005</v>
      </c>
      <c r="Z1119" s="61"/>
      <c r="AI1119" s="64">
        <v>208.2</v>
      </c>
      <c r="AR1119" s="57" t="s">
        <v>1017</v>
      </c>
      <c r="AT1119" s="66">
        <v>1947</v>
      </c>
      <c r="AZ1119" s="57" t="s">
        <v>1427</v>
      </c>
      <c r="BD1119" s="57" t="s">
        <v>235</v>
      </c>
      <c r="BF1119" s="57" t="s">
        <v>1428</v>
      </c>
      <c r="BM1119" s="66"/>
    </row>
    <row r="1120" spans="1:65" s="57" customFormat="1" ht="11.25">
      <c r="A1120" s="55">
        <v>1103</v>
      </c>
      <c r="B1120" s="67" t="s">
        <v>154</v>
      </c>
      <c r="C1120" s="57" t="s">
        <v>1429</v>
      </c>
      <c r="M1120" s="64"/>
      <c r="N1120" s="63"/>
      <c r="O1120" s="55">
        <v>36</v>
      </c>
      <c r="P1120" s="60">
        <f>P1119+S1120*COS(T1120*PI()/200)</f>
        <v>7728996.4670340065</v>
      </c>
      <c r="Q1120" s="60">
        <f>Q1119+S1120*SIN(T1120*PI()/200)</f>
        <v>395520.75986918045</v>
      </c>
      <c r="R1120" s="55">
        <v>36</v>
      </c>
      <c r="S1120" s="64">
        <v>2</v>
      </c>
      <c r="T1120" s="61">
        <f>T1119-100</f>
        <v>52.08990089225435</v>
      </c>
      <c r="U1120" s="60"/>
      <c r="V1120" s="60"/>
      <c r="Y1120" s="61"/>
      <c r="Z1120" s="61"/>
      <c r="AI1120" s="63"/>
      <c r="AR1120" s="57" t="s">
        <v>1017</v>
      </c>
      <c r="AT1120" s="66">
        <v>1947</v>
      </c>
      <c r="BF1120" s="67" t="s">
        <v>1217</v>
      </c>
      <c r="BM1120" s="66" t="s">
        <v>1220</v>
      </c>
    </row>
    <row r="1121" spans="1:65" s="57" customFormat="1" ht="11.25">
      <c r="A1121" s="55">
        <v>1104</v>
      </c>
      <c r="B1121" s="67" t="s">
        <v>154</v>
      </c>
      <c r="C1121" s="57" t="s">
        <v>1430</v>
      </c>
      <c r="M1121" s="64"/>
      <c r="N1121" s="63"/>
      <c r="O1121" s="55">
        <v>36</v>
      </c>
      <c r="P1121" s="60">
        <f>P1119+S1121*COS(T1121*PI()/200)</f>
        <v>7728993.732965993</v>
      </c>
      <c r="Q1121" s="60">
        <f>Q1119+S1121*SIN(T1121*PI()/200)</f>
        <v>395517.84013081953</v>
      </c>
      <c r="R1121" s="55">
        <v>36</v>
      </c>
      <c r="S1121" s="64">
        <v>2</v>
      </c>
      <c r="T1121" s="61">
        <f>T1119+100</f>
        <v>252.08990089225435</v>
      </c>
      <c r="U1121" s="60"/>
      <c r="V1121" s="60"/>
      <c r="Y1121" s="61"/>
      <c r="Z1121" s="61"/>
      <c r="AI1121" s="63"/>
      <c r="AR1121" s="57" t="s">
        <v>1017</v>
      </c>
      <c r="AT1121" s="66">
        <v>1947</v>
      </c>
      <c r="BF1121" s="67" t="s">
        <v>1217</v>
      </c>
      <c r="BM1121" s="66" t="s">
        <v>1220</v>
      </c>
    </row>
    <row r="1122" spans="1:65" s="57" customFormat="1" ht="11.25">
      <c r="A1122" s="55">
        <v>1105</v>
      </c>
      <c r="B1122" s="57" t="s">
        <v>1186</v>
      </c>
      <c r="C1122" s="57" t="s">
        <v>1431</v>
      </c>
      <c r="L1122" s="57" t="s">
        <v>1053</v>
      </c>
      <c r="M1122" s="64"/>
      <c r="N1122" s="64"/>
      <c r="O1122" s="55">
        <v>36</v>
      </c>
      <c r="P1122" s="64">
        <v>7728691.6</v>
      </c>
      <c r="Q1122" s="64">
        <v>395803.5</v>
      </c>
      <c r="R1122" s="55">
        <v>36</v>
      </c>
      <c r="S1122" s="60">
        <f>SQRT((P1125-P1122)^2+(Q1125-Q1122)^2)</f>
        <v>306.0591446105723</v>
      </c>
      <c r="T1122" s="61">
        <f>IF(ATAN2((P1125-P1122),(Q1125-Q1122))&lt;0,ATAN2((P1125-P1122),(Q1125-Q1122))+2*PI(),ATAN2((P1125-P1122),(Q1125-Q1122)))*200/PI()</f>
        <v>152.08894038361208</v>
      </c>
      <c r="U1122" s="60"/>
      <c r="V1122" s="60"/>
      <c r="W1122" s="60"/>
      <c r="X1122" s="57">
        <v>306.1</v>
      </c>
      <c r="Y1122" s="65">
        <f>SUM($X$18:X1122)</f>
        <v>126909.50000000006</v>
      </c>
      <c r="Z1122" s="61"/>
      <c r="AI1122" s="64">
        <v>181.7</v>
      </c>
      <c r="AR1122" s="57" t="s">
        <v>1017</v>
      </c>
      <c r="AT1122" s="66">
        <v>1947</v>
      </c>
      <c r="AZ1122" s="57" t="s">
        <v>1432</v>
      </c>
      <c r="BD1122" s="57" t="s">
        <v>235</v>
      </c>
      <c r="BF1122" s="57" t="s">
        <v>1191</v>
      </c>
      <c r="BM1122" s="66"/>
    </row>
    <row r="1123" spans="1:65" s="57" customFormat="1" ht="11.25">
      <c r="A1123" s="55">
        <v>1106</v>
      </c>
      <c r="B1123" s="67" t="s">
        <v>154</v>
      </c>
      <c r="C1123" s="57" t="s">
        <v>1433</v>
      </c>
      <c r="M1123" s="64"/>
      <c r="N1123" s="63"/>
      <c r="O1123" s="55">
        <v>36</v>
      </c>
      <c r="P1123" s="60">
        <f>P1122+S1123*COS(T1123*PI()/200)</f>
        <v>7728692.967056032</v>
      </c>
      <c r="Q1123" s="60">
        <f>Q1122+S1123*SIN(T1123*PI()/200)</f>
        <v>395804.959848555</v>
      </c>
      <c r="R1123" s="55">
        <v>36</v>
      </c>
      <c r="S1123" s="64">
        <v>2</v>
      </c>
      <c r="T1123" s="61">
        <f>T1122-100</f>
        <v>52.08894038361208</v>
      </c>
      <c r="U1123" s="60"/>
      <c r="V1123" s="60"/>
      <c r="Y1123" s="61"/>
      <c r="Z1123" s="61"/>
      <c r="AI1123" s="63"/>
      <c r="AR1123" s="57" t="s">
        <v>1017</v>
      </c>
      <c r="AT1123" s="66">
        <v>1947</v>
      </c>
      <c r="BF1123" s="67" t="s">
        <v>1434</v>
      </c>
      <c r="BM1123" s="66" t="s">
        <v>1240</v>
      </c>
    </row>
    <row r="1124" spans="1:65" s="57" customFormat="1" ht="11.25">
      <c r="A1124" s="55">
        <v>1107</v>
      </c>
      <c r="B1124" s="67" t="s">
        <v>154</v>
      </c>
      <c r="C1124" s="57" t="s">
        <v>1435</v>
      </c>
      <c r="M1124" s="64"/>
      <c r="N1124" s="63"/>
      <c r="O1124" s="55">
        <v>36</v>
      </c>
      <c r="P1124" s="60">
        <f>P1122+S1124*COS(T1124*PI()/200)</f>
        <v>7728690.232943967</v>
      </c>
      <c r="Q1124" s="60">
        <f>Q1122+S1124*SIN(T1124*PI()/200)</f>
        <v>395802.040151445</v>
      </c>
      <c r="R1124" s="55">
        <v>36</v>
      </c>
      <c r="S1124" s="64">
        <v>2</v>
      </c>
      <c r="T1124" s="61">
        <f>T1122+100</f>
        <v>252.08894038361208</v>
      </c>
      <c r="U1124" s="60"/>
      <c r="V1124" s="60"/>
      <c r="Y1124" s="61"/>
      <c r="Z1124" s="61"/>
      <c r="AI1124" s="63"/>
      <c r="AR1124" s="57" t="s">
        <v>1017</v>
      </c>
      <c r="AT1124" s="66">
        <v>1947</v>
      </c>
      <c r="BF1124" s="67" t="s">
        <v>1434</v>
      </c>
      <c r="BM1124" s="66" t="s">
        <v>1240</v>
      </c>
    </row>
    <row r="1125" spans="1:65" s="57" customFormat="1" ht="11.25">
      <c r="A1125" s="55">
        <v>1108</v>
      </c>
      <c r="B1125" s="57" t="s">
        <v>1186</v>
      </c>
      <c r="C1125" s="57" t="s">
        <v>1436</v>
      </c>
      <c r="L1125" s="57" t="s">
        <v>1053</v>
      </c>
      <c r="M1125" s="64"/>
      <c r="N1125" s="64"/>
      <c r="O1125" s="55">
        <v>36</v>
      </c>
      <c r="P1125" s="64">
        <v>7728468.2</v>
      </c>
      <c r="Q1125" s="64">
        <v>396012.7</v>
      </c>
      <c r="R1125" s="55">
        <v>36</v>
      </c>
      <c r="S1125" s="60">
        <f>SQRT((P1128-P1125)^2+(Q1128-Q1125)^2)</f>
        <v>858.026945963812</v>
      </c>
      <c r="T1125" s="61">
        <f>IF(ATAN2((P1128-P1125),(Q1128-Q1125))&lt;0,ATAN2((P1128-P1125),(Q1128-Q1125))+2*PI(),ATAN2((P1128-P1125),(Q1128-Q1125)))*200/PI()</f>
        <v>152.05695993911382</v>
      </c>
      <c r="U1125" s="60"/>
      <c r="V1125" s="60"/>
      <c r="W1125" s="60"/>
      <c r="X1125" s="57">
        <v>858</v>
      </c>
      <c r="Y1125" s="65">
        <f>SUM($X$18:X1125)</f>
        <v>127767.50000000006</v>
      </c>
      <c r="Z1125" s="61"/>
      <c r="AI1125" s="64">
        <v>200</v>
      </c>
      <c r="AR1125" s="57" t="s">
        <v>1017</v>
      </c>
      <c r="AT1125" s="66">
        <v>1947</v>
      </c>
      <c r="AZ1125" s="57" t="s">
        <v>1437</v>
      </c>
      <c r="BD1125" s="57" t="s">
        <v>235</v>
      </c>
      <c r="BF1125" s="57" t="s">
        <v>1438</v>
      </c>
      <c r="BM1125" s="66"/>
    </row>
    <row r="1126" spans="1:65" s="57" customFormat="1" ht="11.25">
      <c r="A1126" s="55">
        <v>1109</v>
      </c>
      <c r="B1126" s="67" t="s">
        <v>154</v>
      </c>
      <c r="C1126" s="57" t="s">
        <v>1439</v>
      </c>
      <c r="M1126" s="64"/>
      <c r="N1126" s="63"/>
      <c r="O1126" s="55">
        <v>36</v>
      </c>
      <c r="P1126" s="60">
        <f>P1125+S1126*COS(T1126*PI()/200)</f>
        <v>7728469.567789212</v>
      </c>
      <c r="Q1126" s="60">
        <f>Q1125+S1126*SIN(T1126*PI()/200)</f>
        <v>396014.15916163346</v>
      </c>
      <c r="R1126" s="55">
        <v>36</v>
      </c>
      <c r="S1126" s="64">
        <v>2</v>
      </c>
      <c r="T1126" s="61">
        <f>T1125-100</f>
        <v>52.056959939113824</v>
      </c>
      <c r="U1126" s="60"/>
      <c r="V1126" s="60"/>
      <c r="Y1126" s="61"/>
      <c r="Z1126" s="61"/>
      <c r="AI1126" s="63"/>
      <c r="AR1126" s="57" t="s">
        <v>1017</v>
      </c>
      <c r="AT1126" s="66">
        <v>1947</v>
      </c>
      <c r="BF1126" s="67" t="s">
        <v>1217</v>
      </c>
      <c r="BM1126" s="66" t="s">
        <v>197</v>
      </c>
    </row>
    <row r="1127" spans="1:65" s="57" customFormat="1" ht="11.25">
      <c r="A1127" s="55">
        <v>1110</v>
      </c>
      <c r="B1127" s="67" t="s">
        <v>154</v>
      </c>
      <c r="C1127" s="57" t="s">
        <v>1440</v>
      </c>
      <c r="M1127" s="64"/>
      <c r="N1127" s="63"/>
      <c r="O1127" s="55">
        <v>36</v>
      </c>
      <c r="P1127" s="60">
        <f>P1125+S1127*COS(T1127*PI()/200)</f>
        <v>7728466.8322107885</v>
      </c>
      <c r="Q1127" s="60">
        <f>Q1125+S1127*SIN(T1127*PI()/200)</f>
        <v>396011.24083836656</v>
      </c>
      <c r="R1127" s="55">
        <v>36</v>
      </c>
      <c r="S1127" s="64">
        <v>2</v>
      </c>
      <c r="T1127" s="61">
        <f>T1125+100</f>
        <v>252.05695993911382</v>
      </c>
      <c r="U1127" s="60"/>
      <c r="V1127" s="60"/>
      <c r="Y1127" s="61"/>
      <c r="Z1127" s="61"/>
      <c r="AI1127" s="63"/>
      <c r="AR1127" s="57" t="s">
        <v>1017</v>
      </c>
      <c r="AT1127" s="66">
        <v>1947</v>
      </c>
      <c r="BF1127" s="67" t="s">
        <v>1217</v>
      </c>
      <c r="BM1127" s="66" t="s">
        <v>197</v>
      </c>
    </row>
    <row r="1128" spans="1:65" s="57" customFormat="1" ht="11.25">
      <c r="A1128" s="55">
        <v>1111</v>
      </c>
      <c r="B1128" s="57" t="s">
        <v>1186</v>
      </c>
      <c r="C1128" s="57" t="s">
        <v>1441</v>
      </c>
      <c r="L1128" s="57" t="s">
        <v>1053</v>
      </c>
      <c r="M1128" s="64"/>
      <c r="N1128" s="64"/>
      <c r="O1128" s="55">
        <v>36</v>
      </c>
      <c r="P1128" s="64">
        <v>7727842.2</v>
      </c>
      <c r="Q1128" s="64">
        <v>396599.5</v>
      </c>
      <c r="R1128" s="55">
        <v>36</v>
      </c>
      <c r="S1128" s="60">
        <f>SQRT((P1131-P1128)^2+(Q1131-Q1128)^2)</f>
        <v>721.0794269704354</v>
      </c>
      <c r="T1128" s="61">
        <f>IF(ATAN2((P1131-P1128),(Q1131-Q1128))&lt;0,ATAN2((P1131-P1128),(Q1131-Q1128))+2*PI(),ATAN2((P1131-P1128),(Q1131-Q1128)))*200/PI()</f>
        <v>152.11046556959283</v>
      </c>
      <c r="U1128" s="60"/>
      <c r="V1128" s="60"/>
      <c r="W1128" s="60"/>
      <c r="X1128" s="57">
        <v>721.1</v>
      </c>
      <c r="Y1128" s="65">
        <f>SUM($X$18:X1128)</f>
        <v>128488.60000000006</v>
      </c>
      <c r="Z1128" s="78"/>
      <c r="AI1128" s="64">
        <v>193.1</v>
      </c>
      <c r="AR1128" s="57" t="s">
        <v>1017</v>
      </c>
      <c r="AT1128" s="66">
        <v>1947</v>
      </c>
      <c r="AZ1128" s="57" t="s">
        <v>1442</v>
      </c>
      <c r="BD1128" s="57" t="s">
        <v>235</v>
      </c>
      <c r="BF1128" s="57" t="s">
        <v>1443</v>
      </c>
      <c r="BM1128" s="66"/>
    </row>
    <row r="1129" spans="1:65" s="57" customFormat="1" ht="11.25">
      <c r="A1129" s="55">
        <v>1112</v>
      </c>
      <c r="B1129" s="67" t="s">
        <v>154</v>
      </c>
      <c r="C1129" s="57" t="s">
        <v>1444</v>
      </c>
      <c r="M1129" s="64"/>
      <c r="N1129" s="63"/>
      <c r="O1129" s="55">
        <v>36</v>
      </c>
      <c r="P1129" s="60">
        <f>P1128+S1129*COS(T1129*PI()/200)</f>
        <v>7727843.5665623555</v>
      </c>
      <c r="Q1129" s="60">
        <f>Q1128+S1129*SIN(T1129*PI()/200)</f>
        <v>396600.96031069616</v>
      </c>
      <c r="R1129" s="55">
        <v>36</v>
      </c>
      <c r="S1129" s="64">
        <v>2</v>
      </c>
      <c r="T1129" s="61">
        <f>T1128-100</f>
        <v>52.11046556959283</v>
      </c>
      <c r="U1129" s="60"/>
      <c r="V1129" s="60"/>
      <c r="Y1129" s="61"/>
      <c r="Z1129" s="61"/>
      <c r="AI1129" s="63"/>
      <c r="AR1129" s="57" t="s">
        <v>1017</v>
      </c>
      <c r="AT1129" s="66">
        <v>1947</v>
      </c>
      <c r="BF1129" s="67" t="s">
        <v>1217</v>
      </c>
      <c r="BM1129" s="66" t="s">
        <v>197</v>
      </c>
    </row>
    <row r="1130" spans="1:65" s="57" customFormat="1" ht="11.25">
      <c r="A1130" s="55">
        <v>1113</v>
      </c>
      <c r="B1130" s="67" t="s">
        <v>154</v>
      </c>
      <c r="C1130" s="57" t="s">
        <v>1445</v>
      </c>
      <c r="M1130" s="64"/>
      <c r="N1130" s="63"/>
      <c r="O1130" s="55">
        <v>36</v>
      </c>
      <c r="P1130" s="60">
        <f>P1128+S1130*COS(T1130*PI()/200)</f>
        <v>7727840.833437645</v>
      </c>
      <c r="Q1130" s="60">
        <f>Q1128+S1130*SIN(T1130*PI()/200)</f>
        <v>396598.03968930384</v>
      </c>
      <c r="R1130" s="55">
        <v>36</v>
      </c>
      <c r="S1130" s="64">
        <v>2</v>
      </c>
      <c r="T1130" s="61">
        <f>T1128+100</f>
        <v>252.11046556959283</v>
      </c>
      <c r="U1130" s="60"/>
      <c r="V1130" s="60"/>
      <c r="Y1130" s="61"/>
      <c r="Z1130" s="61"/>
      <c r="AI1130" s="63"/>
      <c r="AR1130" s="57" t="s">
        <v>1017</v>
      </c>
      <c r="AT1130" s="66">
        <v>1947</v>
      </c>
      <c r="BF1130" s="67" t="s">
        <v>1217</v>
      </c>
      <c r="BM1130" s="66" t="s">
        <v>197</v>
      </c>
    </row>
    <row r="1131" spans="1:65" s="57" customFormat="1" ht="11.25">
      <c r="A1131" s="55">
        <v>1114</v>
      </c>
      <c r="B1131" s="57" t="s">
        <v>1186</v>
      </c>
      <c r="C1131" s="57" t="s">
        <v>1446</v>
      </c>
      <c r="L1131" s="57" t="s">
        <v>1053</v>
      </c>
      <c r="M1131" s="64"/>
      <c r="N1131" s="64"/>
      <c r="O1131" s="55">
        <v>36</v>
      </c>
      <c r="P1131" s="64">
        <v>7727315.7</v>
      </c>
      <c r="Q1131" s="64">
        <v>397092.2</v>
      </c>
      <c r="R1131" s="55">
        <v>36</v>
      </c>
      <c r="S1131" s="60">
        <f>SQRT((P1134-P1131)^2+(Q1134-Q1131)^2)</f>
        <v>379.1451568988912</v>
      </c>
      <c r="T1131" s="61">
        <f>IF(ATAN2((P1134-P1131),(Q1134-Q1131))&lt;0,ATAN2((P1134-P1131),(Q1134-Q1131))+2*PI(),ATAN2((P1134-P1131),(Q1134-Q1131)))*200/PI()</f>
        <v>152.10189871697852</v>
      </c>
      <c r="U1131" s="60"/>
      <c r="V1131" s="60"/>
      <c r="W1131" s="60"/>
      <c r="X1131" s="57">
        <v>379.2</v>
      </c>
      <c r="Y1131" s="65">
        <f>SUM($X$18:X1131)</f>
        <v>128867.80000000006</v>
      </c>
      <c r="Z1131" s="78"/>
      <c r="AI1131" s="64">
        <v>133.8</v>
      </c>
      <c r="AR1131" s="57" t="s">
        <v>1017</v>
      </c>
      <c r="AT1131" s="66">
        <v>1947</v>
      </c>
      <c r="AZ1131" s="57" t="s">
        <v>1447</v>
      </c>
      <c r="BD1131" s="57" t="s">
        <v>235</v>
      </c>
      <c r="BF1131" s="57" t="s">
        <v>1191</v>
      </c>
      <c r="BM1131" s="66"/>
    </row>
    <row r="1132" spans="1:65" s="57" customFormat="1" ht="11.25">
      <c r="A1132" s="55">
        <v>1115</v>
      </c>
      <c r="B1132" s="67" t="s">
        <v>154</v>
      </c>
      <c r="C1132" s="57" t="s">
        <v>1448</v>
      </c>
      <c r="M1132" s="64"/>
      <c r="N1132" s="63"/>
      <c r="O1132" s="55">
        <v>36</v>
      </c>
      <c r="P1132" s="60">
        <f>P1131+S1132*COS(T1132*PI()/200)</f>
        <v>7727317.066758853</v>
      </c>
      <c r="Q1132" s="60">
        <f>Q1131+S1132*SIN(T1132*PI()/200)</f>
        <v>397093.66012678767</v>
      </c>
      <c r="R1132" s="55">
        <v>36</v>
      </c>
      <c r="S1132" s="64">
        <v>2</v>
      </c>
      <c r="T1132" s="61">
        <f>T1131-100</f>
        <v>52.101898716978525</v>
      </c>
      <c r="U1132" s="60"/>
      <c r="V1132" s="60"/>
      <c r="Y1132" s="61"/>
      <c r="Z1132" s="61"/>
      <c r="AI1132" s="63"/>
      <c r="AR1132" s="57" t="s">
        <v>1017</v>
      </c>
      <c r="AT1132" s="66">
        <v>1947</v>
      </c>
      <c r="BF1132" s="67" t="s">
        <v>1217</v>
      </c>
      <c r="BM1132" s="66" t="s">
        <v>1220</v>
      </c>
    </row>
    <row r="1133" spans="1:65" s="57" customFormat="1" ht="11.25">
      <c r="A1133" s="55">
        <v>1116</v>
      </c>
      <c r="B1133" s="67" t="s">
        <v>154</v>
      </c>
      <c r="C1133" s="57" t="s">
        <v>1449</v>
      </c>
      <c r="M1133" s="64"/>
      <c r="N1133" s="63"/>
      <c r="O1133" s="55">
        <v>36</v>
      </c>
      <c r="P1133" s="60">
        <f>P1131+S1133*COS(T1133*PI()/200)</f>
        <v>7727314.333241147</v>
      </c>
      <c r="Q1133" s="60">
        <f>Q1131+S1133*SIN(T1133*PI()/200)</f>
        <v>397090.73987321235</v>
      </c>
      <c r="R1133" s="55">
        <v>36</v>
      </c>
      <c r="S1133" s="64">
        <v>2</v>
      </c>
      <c r="T1133" s="61">
        <f>T1131+100</f>
        <v>252.10189871697852</v>
      </c>
      <c r="U1133" s="60"/>
      <c r="V1133" s="60"/>
      <c r="Y1133" s="61"/>
      <c r="Z1133" s="61"/>
      <c r="AI1133" s="63"/>
      <c r="AR1133" s="57" t="s">
        <v>1017</v>
      </c>
      <c r="AT1133" s="66">
        <v>1947</v>
      </c>
      <c r="BF1133" s="67"/>
      <c r="BM1133" s="66" t="s">
        <v>1220</v>
      </c>
    </row>
    <row r="1134" spans="1:65" s="57" customFormat="1" ht="11.25">
      <c r="A1134" s="55">
        <v>1117</v>
      </c>
      <c r="B1134" s="57" t="s">
        <v>129</v>
      </c>
      <c r="C1134" s="57" t="s">
        <v>1450</v>
      </c>
      <c r="L1134" s="57" t="s">
        <v>1053</v>
      </c>
      <c r="M1134" s="64"/>
      <c r="N1134" s="64"/>
      <c r="O1134" s="55">
        <v>36</v>
      </c>
      <c r="P1134" s="64">
        <v>7727038.9</v>
      </c>
      <c r="Q1134" s="64">
        <v>397351.3</v>
      </c>
      <c r="R1134" s="55">
        <v>36</v>
      </c>
      <c r="S1134" s="60">
        <f>SQRT((P1135-P1134)^2+(Q1135-Q1134)^2)</f>
        <v>59.42995877531105</v>
      </c>
      <c r="T1134" s="61">
        <f>IF(ATAN2((P1135-P1134),(Q1135-Q1134))&lt;0,ATAN2((P1135-P1134),(Q1135-Q1134))+2*PI(),ATAN2((P1135-P1134),(Q1135-Q1134)))*200/PI()</f>
        <v>152.12128048135241</v>
      </c>
      <c r="U1134" s="60"/>
      <c r="V1134" s="60"/>
      <c r="W1134" s="60"/>
      <c r="X1134" s="57">
        <v>59.4</v>
      </c>
      <c r="Y1134" s="65">
        <f>SUM($X$18:X1134)</f>
        <v>128927.20000000006</v>
      </c>
      <c r="Z1134" s="78"/>
      <c r="AI1134" s="64">
        <v>197.8</v>
      </c>
      <c r="AR1134" s="57" t="s">
        <v>1017</v>
      </c>
      <c r="AT1134" s="66">
        <v>1947</v>
      </c>
      <c r="AZ1134" s="57" t="s">
        <v>1451</v>
      </c>
      <c r="BD1134" s="57" t="s">
        <v>235</v>
      </c>
      <c r="BF1134" s="57" t="s">
        <v>1452</v>
      </c>
      <c r="BM1134" s="66"/>
    </row>
    <row r="1135" spans="1:65" s="57" customFormat="1" ht="11.25">
      <c r="A1135" s="55">
        <v>1118</v>
      </c>
      <c r="B1135" s="57" t="s">
        <v>1186</v>
      </c>
      <c r="C1135" s="57" t="s">
        <v>1453</v>
      </c>
      <c r="L1135" s="57" t="s">
        <v>1053</v>
      </c>
      <c r="M1135" s="64"/>
      <c r="N1135" s="64"/>
      <c r="O1135" s="55">
        <v>36</v>
      </c>
      <c r="P1135" s="64">
        <v>7726995.5</v>
      </c>
      <c r="Q1135" s="64">
        <v>397391.9</v>
      </c>
      <c r="R1135" s="55">
        <v>36</v>
      </c>
      <c r="S1135" s="60">
        <f>SQRT((P1138-P1135)^2+(Q1138-Q1135)^2)</f>
        <v>440.90962792870926</v>
      </c>
      <c r="T1135" s="61">
        <f>IF(ATAN2((P1138-P1135),(Q1138-Q1135))&lt;0,ATAN2((P1138-P1135),(Q1138-Q1135))+2*PI(),ATAN2((P1138-P1135),(Q1138-Q1135)))*200/PI()</f>
        <v>152.10359338663466</v>
      </c>
      <c r="U1135" s="60"/>
      <c r="V1135" s="60"/>
      <c r="W1135" s="60"/>
      <c r="X1135" s="57">
        <v>440.9</v>
      </c>
      <c r="Y1135" s="65">
        <f>SUM($X$18:X1135)</f>
        <v>129368.10000000005</v>
      </c>
      <c r="Z1135" s="78"/>
      <c r="AI1135" s="64">
        <v>203</v>
      </c>
      <c r="AR1135" s="57" t="s">
        <v>1017</v>
      </c>
      <c r="AT1135" s="66">
        <v>1947</v>
      </c>
      <c r="AZ1135" s="57" t="s">
        <v>1454</v>
      </c>
      <c r="BD1135" s="57" t="s">
        <v>235</v>
      </c>
      <c r="BF1135" s="57" t="s">
        <v>1455</v>
      </c>
      <c r="BM1135" s="66"/>
    </row>
    <row r="1136" spans="1:65" s="57" customFormat="1" ht="11.25">
      <c r="A1136" s="55">
        <v>1119</v>
      </c>
      <c r="B1136" s="67" t="s">
        <v>154</v>
      </c>
      <c r="C1136" s="57" t="s">
        <v>1456</v>
      </c>
      <c r="M1136" s="64"/>
      <c r="N1136" s="63"/>
      <c r="O1136" s="55">
        <v>36</v>
      </c>
      <c r="P1136" s="60">
        <f>P1135+S1136*COS(T1136*PI()/200)</f>
        <v>7726996.866719984</v>
      </c>
      <c r="Q1136" s="60">
        <f>Q1135+S1136*SIN(T1136*PI()/200)</f>
        <v>397393.36016317003</v>
      </c>
      <c r="R1136" s="55">
        <v>36</v>
      </c>
      <c r="S1136" s="64">
        <v>2</v>
      </c>
      <c r="T1136" s="61">
        <f>T1135-100</f>
        <v>52.10359338663466</v>
      </c>
      <c r="U1136" s="60"/>
      <c r="V1136" s="60"/>
      <c r="Y1136" s="61"/>
      <c r="Z1136" s="61"/>
      <c r="AI1136" s="63"/>
      <c r="AR1136" s="57" t="s">
        <v>1017</v>
      </c>
      <c r="AT1136" s="66">
        <v>1947</v>
      </c>
      <c r="BF1136" s="67" t="s">
        <v>1217</v>
      </c>
      <c r="BM1136" s="66" t="s">
        <v>197</v>
      </c>
    </row>
    <row r="1137" spans="1:65" s="57" customFormat="1" ht="11.25">
      <c r="A1137" s="55">
        <v>1120</v>
      </c>
      <c r="B1137" s="67" t="s">
        <v>154</v>
      </c>
      <c r="C1137" s="57" t="s">
        <v>1457</v>
      </c>
      <c r="M1137" s="64"/>
      <c r="N1137" s="63"/>
      <c r="O1137" s="55">
        <v>36</v>
      </c>
      <c r="P1137" s="60">
        <f>P1135+S1137*COS(T1137*PI()/200)</f>
        <v>7726994.133280016</v>
      </c>
      <c r="Q1137" s="60">
        <f>Q1135+S1137*SIN(T1137*PI()/200)</f>
        <v>397390.43983683</v>
      </c>
      <c r="R1137" s="55">
        <v>36</v>
      </c>
      <c r="S1137" s="64">
        <v>2</v>
      </c>
      <c r="T1137" s="61">
        <f>T1135+100</f>
        <v>252.10359338663466</v>
      </c>
      <c r="U1137" s="60"/>
      <c r="V1137" s="60"/>
      <c r="Y1137" s="61"/>
      <c r="Z1137" s="61"/>
      <c r="AI1137" s="63"/>
      <c r="AR1137" s="57" t="s">
        <v>1017</v>
      </c>
      <c r="AT1137" s="66">
        <v>1947</v>
      </c>
      <c r="BF1137" s="67" t="s">
        <v>1217</v>
      </c>
      <c r="BM1137" s="66" t="s">
        <v>197</v>
      </c>
    </row>
    <row r="1138" spans="1:65" s="57" customFormat="1" ht="11.25">
      <c r="A1138" s="55">
        <v>1121</v>
      </c>
      <c r="B1138" s="57" t="s">
        <v>1186</v>
      </c>
      <c r="C1138" s="57" t="s">
        <v>1458</v>
      </c>
      <c r="L1138" s="57" t="s">
        <v>1053</v>
      </c>
      <c r="M1138" s="64"/>
      <c r="N1138" s="64"/>
      <c r="O1138" s="55">
        <v>36</v>
      </c>
      <c r="P1138" s="64">
        <v>7726673.6</v>
      </c>
      <c r="Q1138" s="64">
        <v>397693.2</v>
      </c>
      <c r="R1138" s="55">
        <v>36</v>
      </c>
      <c r="S1138" s="60">
        <f>SQRT((P1141-P1138)^2+(Q1141-Q1138)^2)</f>
        <v>101.74340273409379</v>
      </c>
      <c r="T1138" s="61">
        <f>IF(ATAN2((P1141-P1138),(Q1141-Q1138))&lt;0,ATAN2((P1141-P1138),(Q1141-Q1138))+2*PI(),ATAN2((P1141-P1138),(Q1141-Q1138)))*200/PI()</f>
        <v>152.21266829930192</v>
      </c>
      <c r="U1138" s="60"/>
      <c r="V1138" s="60"/>
      <c r="W1138" s="60"/>
      <c r="X1138" s="57">
        <v>101.7</v>
      </c>
      <c r="Y1138" s="65">
        <f>SUM($X$18:X1138)</f>
        <v>129469.80000000005</v>
      </c>
      <c r="Z1138" s="78"/>
      <c r="AI1138" s="64">
        <v>208.7</v>
      </c>
      <c r="AR1138" s="57" t="s">
        <v>1017</v>
      </c>
      <c r="AT1138" s="66">
        <v>1947</v>
      </c>
      <c r="AZ1138" s="57" t="s">
        <v>1459</v>
      </c>
      <c r="BD1138" s="57" t="s">
        <v>235</v>
      </c>
      <c r="BF1138" s="57" t="s">
        <v>1460</v>
      </c>
      <c r="BM1138" s="66"/>
    </row>
    <row r="1139" spans="1:65" s="57" customFormat="1" ht="11.25">
      <c r="A1139" s="55">
        <v>1122</v>
      </c>
      <c r="B1139" s="67" t="s">
        <v>154</v>
      </c>
      <c r="C1139" s="57" t="s">
        <v>1461</v>
      </c>
      <c r="M1139" s="64"/>
      <c r="N1139" s="63"/>
      <c r="O1139" s="55">
        <v>36</v>
      </c>
      <c r="P1139" s="60">
        <f>P1138+S1139*COS(T1139*PI()/200)</f>
        <v>7726674.9642162165</v>
      </c>
      <c r="Q1139" s="60">
        <f>Q1138+S1139*SIN(T1139*PI()/200)</f>
        <v>397694.6625026881</v>
      </c>
      <c r="R1139" s="55">
        <v>36</v>
      </c>
      <c r="S1139" s="64">
        <v>2</v>
      </c>
      <c r="T1139" s="61">
        <f>T1138-100</f>
        <v>52.212668299301924</v>
      </c>
      <c r="U1139" s="60"/>
      <c r="V1139" s="60"/>
      <c r="Y1139" s="61"/>
      <c r="Z1139" s="61"/>
      <c r="AI1139" s="63"/>
      <c r="AR1139" s="57" t="s">
        <v>1017</v>
      </c>
      <c r="AT1139" s="66">
        <v>1947</v>
      </c>
      <c r="BF1139" s="67" t="s">
        <v>1434</v>
      </c>
      <c r="BM1139" s="66" t="s">
        <v>1240</v>
      </c>
    </row>
    <row r="1140" spans="1:65" s="57" customFormat="1" ht="11.25">
      <c r="A1140" s="55">
        <v>1123</v>
      </c>
      <c r="B1140" s="67" t="s">
        <v>154</v>
      </c>
      <c r="C1140" s="57" t="s">
        <v>1462</v>
      </c>
      <c r="M1140" s="64"/>
      <c r="N1140" s="63"/>
      <c r="O1140" s="55">
        <v>36</v>
      </c>
      <c r="P1140" s="60">
        <f>P1138+S1140*COS(T1140*PI()/200)</f>
        <v>7726672.235783783</v>
      </c>
      <c r="Q1140" s="60">
        <f>Q1138+S1140*SIN(T1140*PI()/200)</f>
        <v>397691.7374973119</v>
      </c>
      <c r="R1140" s="55">
        <v>36</v>
      </c>
      <c r="S1140" s="64">
        <v>2</v>
      </c>
      <c r="T1140" s="61">
        <f>T1138+100</f>
        <v>252.21266829930192</v>
      </c>
      <c r="U1140" s="60"/>
      <c r="V1140" s="60"/>
      <c r="Y1140" s="61"/>
      <c r="Z1140" s="61"/>
      <c r="AI1140" s="63"/>
      <c r="AR1140" s="57" t="s">
        <v>1017</v>
      </c>
      <c r="AT1140" s="66">
        <v>1947</v>
      </c>
      <c r="BF1140" s="67" t="s">
        <v>1434</v>
      </c>
      <c r="BM1140" s="66" t="s">
        <v>1240</v>
      </c>
    </row>
    <row r="1141" spans="1:65" s="57" customFormat="1" ht="11.25">
      <c r="A1141" s="55">
        <v>1124</v>
      </c>
      <c r="B1141" s="57" t="s">
        <v>1186</v>
      </c>
      <c r="C1141" s="57" t="s">
        <v>1463</v>
      </c>
      <c r="L1141" s="57" t="s">
        <v>1053</v>
      </c>
      <c r="M1141" s="64"/>
      <c r="N1141" s="64"/>
      <c r="O1141" s="55">
        <v>36</v>
      </c>
      <c r="P1141" s="64">
        <v>7726599.2</v>
      </c>
      <c r="Q1141" s="64">
        <v>397762.6</v>
      </c>
      <c r="R1141" s="55">
        <v>36</v>
      </c>
      <c r="S1141" s="60">
        <f>SQRT((P1144-P1141)^2+(Q1144-Q1141)^2)</f>
        <v>358.43152763117405</v>
      </c>
      <c r="T1141" s="61">
        <f>IF(ATAN2((P1144-P1141),(Q1144-Q1141))&lt;0,ATAN2((P1144-P1141),(Q1144-Q1141))+2*PI(),ATAN2((P1144-P1141),(Q1144-Q1141)))*200/PI()</f>
        <v>152.18571481175903</v>
      </c>
      <c r="U1141" s="60"/>
      <c r="V1141" s="60"/>
      <c r="W1141" s="60"/>
      <c r="X1141" s="57">
        <v>358.5</v>
      </c>
      <c r="Y1141" s="65">
        <f>SUM($X$18:X1141)</f>
        <v>129828.30000000005</v>
      </c>
      <c r="Z1141" s="78"/>
      <c r="AI1141" s="64">
        <v>201.3</v>
      </c>
      <c r="AR1141" s="57" t="s">
        <v>1017</v>
      </c>
      <c r="AT1141" s="66">
        <v>1947</v>
      </c>
      <c r="AZ1141" s="57" t="s">
        <v>1464</v>
      </c>
      <c r="BD1141" s="57" t="s">
        <v>235</v>
      </c>
      <c r="BF1141" s="57" t="s">
        <v>1191</v>
      </c>
      <c r="BM1141" s="66"/>
    </row>
    <row r="1142" spans="1:65" s="57" customFormat="1" ht="11.25">
      <c r="A1142" s="55">
        <v>1125</v>
      </c>
      <c r="B1142" s="67" t="s">
        <v>154</v>
      </c>
      <c r="C1142" s="57" t="s">
        <v>1465</v>
      </c>
      <c r="M1142" s="64"/>
      <c r="N1142" s="63"/>
      <c r="O1142" s="55">
        <v>36</v>
      </c>
      <c r="P1142" s="60">
        <f>P1141+S1142*COS(T1142*PI()/200)</f>
        <v>7726600.564835296</v>
      </c>
      <c r="Q1142" s="60">
        <f>Q1141+S1142*SIN(T1142*PI()/200)</f>
        <v>397764.0619249692</v>
      </c>
      <c r="R1142" s="55">
        <v>36</v>
      </c>
      <c r="S1142" s="64">
        <v>2</v>
      </c>
      <c r="T1142" s="61">
        <f>T1141-100</f>
        <v>52.18571481175903</v>
      </c>
      <c r="U1142" s="60"/>
      <c r="V1142" s="60"/>
      <c r="Y1142" s="61"/>
      <c r="Z1142" s="61"/>
      <c r="AI1142" s="63"/>
      <c r="AR1142" s="57" t="s">
        <v>1017</v>
      </c>
      <c r="AT1142" s="66">
        <v>1947</v>
      </c>
      <c r="BF1142" s="67" t="s">
        <v>1434</v>
      </c>
      <c r="BM1142" s="66" t="s">
        <v>1240</v>
      </c>
    </row>
    <row r="1143" spans="1:65" s="57" customFormat="1" ht="11.25">
      <c r="A1143" s="55">
        <v>1126</v>
      </c>
      <c r="B1143" s="67" t="s">
        <v>154</v>
      </c>
      <c r="C1143" s="57" t="s">
        <v>1466</v>
      </c>
      <c r="M1143" s="64"/>
      <c r="N1143" s="63"/>
      <c r="O1143" s="55">
        <v>36</v>
      </c>
      <c r="P1143" s="60">
        <f>P1141+S1143*COS(T1143*PI()/200)</f>
        <v>7726597.835164704</v>
      </c>
      <c r="Q1143" s="60">
        <f>Q1141+S1143*SIN(T1143*PI()/200)</f>
        <v>397761.13807503076</v>
      </c>
      <c r="R1143" s="55">
        <v>36</v>
      </c>
      <c r="S1143" s="64">
        <v>2</v>
      </c>
      <c r="T1143" s="61">
        <f>T1141+100</f>
        <v>252.18571481175903</v>
      </c>
      <c r="U1143" s="60"/>
      <c r="V1143" s="60"/>
      <c r="Y1143" s="61"/>
      <c r="Z1143" s="61"/>
      <c r="AI1143" s="63"/>
      <c r="AR1143" s="57" t="s">
        <v>1017</v>
      </c>
      <c r="AT1143" s="66">
        <v>1947</v>
      </c>
      <c r="BF1143" s="67" t="s">
        <v>1217</v>
      </c>
      <c r="BM1143" s="66" t="s">
        <v>1220</v>
      </c>
    </row>
    <row r="1144" spans="1:65" s="57" customFormat="1" ht="11.25">
      <c r="A1144" s="55">
        <v>1127</v>
      </c>
      <c r="B1144" s="57" t="s">
        <v>1186</v>
      </c>
      <c r="C1144" s="57" t="s">
        <v>1467</v>
      </c>
      <c r="L1144" s="57" t="s">
        <v>1053</v>
      </c>
      <c r="M1144" s="64"/>
      <c r="N1144" s="64"/>
      <c r="O1144" s="55">
        <v>36</v>
      </c>
      <c r="P1144" s="64">
        <v>7726337.2</v>
      </c>
      <c r="Q1144" s="64">
        <v>398007.2</v>
      </c>
      <c r="R1144" s="55">
        <v>36</v>
      </c>
      <c r="S1144" s="60">
        <f>SQRT((P1147-P1144)^2+(Q1147-Q1144)^2)</f>
        <v>112.85552711359307</v>
      </c>
      <c r="T1144" s="61">
        <f>IF(ATAN2((P1147-P1144),(Q1147-Q1144))&lt;0,ATAN2((P1147-P1144),(Q1147-Q1144))+2*PI(),ATAN2((P1147-P1144),(Q1147-Q1144)))*200/PI()</f>
        <v>152.2740997628617</v>
      </c>
      <c r="U1144" s="60"/>
      <c r="V1144" s="60"/>
      <c r="W1144" s="60"/>
      <c r="X1144" s="57">
        <v>112.9</v>
      </c>
      <c r="Y1144" s="65">
        <f>SUM($X$18:X1144)</f>
        <v>129941.20000000004</v>
      </c>
      <c r="Z1144" s="78"/>
      <c r="AI1144" s="64">
        <v>176.3</v>
      </c>
      <c r="AR1144" s="57" t="s">
        <v>1017</v>
      </c>
      <c r="AT1144" s="66">
        <v>1947</v>
      </c>
      <c r="AZ1144" s="57" t="s">
        <v>1468</v>
      </c>
      <c r="BD1144" s="57" t="s">
        <v>235</v>
      </c>
      <c r="BF1144" s="57" t="s">
        <v>1191</v>
      </c>
      <c r="BM1144" s="66"/>
    </row>
    <row r="1145" spans="1:65" s="57" customFormat="1" ht="11.25">
      <c r="A1145" s="55">
        <v>1128</v>
      </c>
      <c r="B1145" s="67" t="s">
        <v>154</v>
      </c>
      <c r="C1145" s="57" t="s">
        <v>1469</v>
      </c>
      <c r="M1145" s="64"/>
      <c r="N1145" s="63"/>
      <c r="O1145" s="55">
        <v>36</v>
      </c>
      <c r="P1145" s="60">
        <f>P1144+S1145*COS(T1145*PI()/200)</f>
        <v>7726338.562804321</v>
      </c>
      <c r="Q1145" s="60">
        <f>Q1144+S1145*SIN(T1145*PI()/200)</f>
        <v>398008.66381842544</v>
      </c>
      <c r="R1145" s="55">
        <v>36</v>
      </c>
      <c r="S1145" s="64">
        <v>2</v>
      </c>
      <c r="T1145" s="61">
        <f>T1144-100</f>
        <v>52.27409976286171</v>
      </c>
      <c r="U1145" s="60"/>
      <c r="V1145" s="60"/>
      <c r="Y1145" s="61"/>
      <c r="Z1145" s="61"/>
      <c r="AI1145" s="63"/>
      <c r="AR1145" s="57" t="s">
        <v>1017</v>
      </c>
      <c r="AT1145" s="66">
        <v>1947</v>
      </c>
      <c r="BF1145" s="67" t="s">
        <v>1434</v>
      </c>
      <c r="BM1145" s="66" t="s">
        <v>1240</v>
      </c>
    </row>
    <row r="1146" spans="1:65" s="57" customFormat="1" ht="11.25">
      <c r="A1146" s="55">
        <v>1129</v>
      </c>
      <c r="B1146" s="67" t="s">
        <v>154</v>
      </c>
      <c r="C1146" s="57" t="s">
        <v>1470</v>
      </c>
      <c r="M1146" s="64"/>
      <c r="N1146" s="63"/>
      <c r="O1146" s="55">
        <v>36</v>
      </c>
      <c r="P1146" s="60">
        <f>P1144+S1146*COS(T1146*PI()/200)</f>
        <v>7726335.83719568</v>
      </c>
      <c r="Q1146" s="60">
        <f>Q1144+S1146*SIN(T1146*PI()/200)</f>
        <v>398005.7361815746</v>
      </c>
      <c r="R1146" s="55">
        <v>36</v>
      </c>
      <c r="S1146" s="64">
        <v>2</v>
      </c>
      <c r="T1146" s="61">
        <f>T1144+100</f>
        <v>252.2740997628617</v>
      </c>
      <c r="U1146" s="60"/>
      <c r="V1146" s="60"/>
      <c r="Y1146" s="61"/>
      <c r="Z1146" s="61"/>
      <c r="AI1146" s="63"/>
      <c r="AR1146" s="57" t="s">
        <v>1017</v>
      </c>
      <c r="AT1146" s="66">
        <v>1947</v>
      </c>
      <c r="BF1146" s="67" t="s">
        <v>1434</v>
      </c>
      <c r="BM1146" s="66" t="s">
        <v>1240</v>
      </c>
    </row>
    <row r="1147" spans="1:65" s="57" customFormat="1" ht="11.25">
      <c r="A1147" s="55">
        <v>1130</v>
      </c>
      <c r="B1147" s="57" t="s">
        <v>1186</v>
      </c>
      <c r="C1147" s="57" t="s">
        <v>1471</v>
      </c>
      <c r="L1147" s="57" t="s">
        <v>1053</v>
      </c>
      <c r="M1147" s="64"/>
      <c r="N1147" s="64"/>
      <c r="O1147" s="55">
        <v>36</v>
      </c>
      <c r="P1147" s="64">
        <v>7726254.6</v>
      </c>
      <c r="Q1147" s="64">
        <v>398084.1</v>
      </c>
      <c r="R1147" s="55">
        <v>36</v>
      </c>
      <c r="S1147" s="60">
        <f>SQRT((P1150-P1147)^2+(Q1150-Q1147)^2)</f>
        <v>216.4901845350038</v>
      </c>
      <c r="T1147" s="61">
        <f>IF(ATAN2((P1150-P1147),(Q1150-Q1147))&lt;0,ATAN2((P1150-P1147),(Q1150-Q1147))+2*PI(),ATAN2((P1150-P1147),(Q1150-Q1147)))*200/PI()</f>
        <v>152.07971662809862</v>
      </c>
      <c r="U1147" s="60"/>
      <c r="V1147" s="60"/>
      <c r="W1147" s="60"/>
      <c r="X1147" s="57">
        <v>216.5</v>
      </c>
      <c r="Y1147" s="65">
        <f>SUM($X$18:X1147)</f>
        <v>130157.70000000004</v>
      </c>
      <c r="Z1147" s="78"/>
      <c r="AI1147" s="64">
        <v>191.7</v>
      </c>
      <c r="AR1147" s="57" t="s">
        <v>1017</v>
      </c>
      <c r="AT1147" s="66">
        <v>1947</v>
      </c>
      <c r="AZ1147" s="57" t="s">
        <v>1472</v>
      </c>
      <c r="BD1147" s="57" t="s">
        <v>235</v>
      </c>
      <c r="BF1147" s="57" t="s">
        <v>1191</v>
      </c>
      <c r="BM1147" s="66"/>
    </row>
    <row r="1148" spans="1:65" s="57" customFormat="1" ht="11.25">
      <c r="A1148" s="55">
        <v>1131</v>
      </c>
      <c r="B1148" s="67" t="s">
        <v>154</v>
      </c>
      <c r="C1148" s="57" t="s">
        <v>1473</v>
      </c>
      <c r="M1148" s="64"/>
      <c r="N1148" s="63"/>
      <c r="O1148" s="55">
        <v>36</v>
      </c>
      <c r="P1148" s="60">
        <f>P1147+S1148*COS(T1148*PI()/200)</f>
        <v>7726255.96726753</v>
      </c>
      <c r="Q1148" s="60">
        <f>Q1147+S1148*SIN(T1148*PI()/200)</f>
        <v>398085.5596504718</v>
      </c>
      <c r="R1148" s="55">
        <v>36</v>
      </c>
      <c r="S1148" s="64">
        <v>2</v>
      </c>
      <c r="T1148" s="61">
        <f>T1147-100</f>
        <v>52.07971662809862</v>
      </c>
      <c r="U1148" s="60"/>
      <c r="V1148" s="60"/>
      <c r="Y1148" s="61"/>
      <c r="Z1148" s="61"/>
      <c r="AI1148" s="63"/>
      <c r="AR1148" s="57" t="s">
        <v>1017</v>
      </c>
      <c r="AT1148" s="66">
        <v>1947</v>
      </c>
      <c r="BF1148" s="67" t="s">
        <v>1434</v>
      </c>
      <c r="BM1148" s="66" t="s">
        <v>1474</v>
      </c>
    </row>
    <row r="1149" spans="1:65" s="57" customFormat="1" ht="11.25">
      <c r="A1149" s="55">
        <v>1132</v>
      </c>
      <c r="B1149" s="67" t="s">
        <v>154</v>
      </c>
      <c r="C1149" s="57" t="s">
        <v>1475</v>
      </c>
      <c r="M1149" s="64"/>
      <c r="N1149" s="63"/>
      <c r="O1149" s="55">
        <v>36</v>
      </c>
      <c r="P1149" s="60">
        <f>P1147+S1149*COS(T1149*PI()/200)</f>
        <v>7726253.232732469</v>
      </c>
      <c r="Q1149" s="60">
        <f>Q1147+S1149*SIN(T1149*PI()/200)</f>
        <v>398082.64034952817</v>
      </c>
      <c r="R1149" s="55">
        <v>36</v>
      </c>
      <c r="S1149" s="64">
        <v>2</v>
      </c>
      <c r="T1149" s="61">
        <f>T1147+100</f>
        <v>252.07971662809862</v>
      </c>
      <c r="U1149" s="60"/>
      <c r="V1149" s="60"/>
      <c r="Y1149" s="61"/>
      <c r="Z1149" s="61"/>
      <c r="AI1149" s="63"/>
      <c r="AR1149" s="57" t="s">
        <v>1017</v>
      </c>
      <c r="AT1149" s="66">
        <v>1947</v>
      </c>
      <c r="BF1149" s="67" t="s">
        <v>1434</v>
      </c>
      <c r="BM1149" s="66" t="s">
        <v>1474</v>
      </c>
    </row>
    <row r="1150" spans="1:65" s="57" customFormat="1" ht="11.25">
      <c r="A1150" s="55">
        <v>1133</v>
      </c>
      <c r="B1150" s="57" t="s">
        <v>129</v>
      </c>
      <c r="C1150" s="57" t="s">
        <v>1476</v>
      </c>
      <c r="L1150" s="57" t="s">
        <v>1053</v>
      </c>
      <c r="M1150" s="64"/>
      <c r="N1150" s="64"/>
      <c r="O1150" s="55">
        <v>36</v>
      </c>
      <c r="P1150" s="64">
        <v>7726096.6</v>
      </c>
      <c r="Q1150" s="64">
        <v>398232.1</v>
      </c>
      <c r="R1150" s="55">
        <v>36</v>
      </c>
      <c r="S1150" s="60">
        <f>SQRT((P1151-P1150)^2+(Q1151-Q1150)^2)</f>
        <v>283.9370528826839</v>
      </c>
      <c r="T1150" s="61">
        <f>IF(ATAN2((P1151-P1150),(Q1151-Q1150))&lt;0,ATAN2((P1151-P1150),(Q1151-Q1150))+2*PI(),ATAN2((P1151-P1150),(Q1151-Q1150)))*200/PI()</f>
        <v>152.23589526170366</v>
      </c>
      <c r="U1150" s="60"/>
      <c r="V1150" s="60"/>
      <c r="W1150" s="60"/>
      <c r="X1150" s="57">
        <v>283.9</v>
      </c>
      <c r="Y1150" s="65">
        <f>SUM($X$18:X1150)</f>
        <v>130441.60000000003</v>
      </c>
      <c r="Z1150" s="78"/>
      <c r="AI1150" s="64">
        <v>220.6</v>
      </c>
      <c r="AR1150" s="57" t="s">
        <v>1017</v>
      </c>
      <c r="AT1150" s="66">
        <v>1947</v>
      </c>
      <c r="AZ1150" s="57" t="s">
        <v>1477</v>
      </c>
      <c r="BD1150" s="57" t="s">
        <v>235</v>
      </c>
      <c r="BF1150" s="57" t="s">
        <v>1452</v>
      </c>
      <c r="BM1150" s="66" t="s">
        <v>197</v>
      </c>
    </row>
    <row r="1151" spans="1:65" s="57" customFormat="1" ht="11.25">
      <c r="A1151" s="55">
        <v>1134</v>
      </c>
      <c r="B1151" s="57" t="s">
        <v>1186</v>
      </c>
      <c r="C1151" s="57" t="s">
        <v>1478</v>
      </c>
      <c r="L1151" s="57" t="s">
        <v>1053</v>
      </c>
      <c r="M1151" s="64"/>
      <c r="N1151" s="64"/>
      <c r="O1151" s="55">
        <v>36</v>
      </c>
      <c r="P1151" s="64">
        <v>7725888.9</v>
      </c>
      <c r="Q1151" s="64">
        <v>398425.7</v>
      </c>
      <c r="R1151" s="55">
        <v>36</v>
      </c>
      <c r="S1151" s="60">
        <f>SQRT((P1154-P1151)^2+(Q1154-Q1151)^2)</f>
        <v>404.4149601584827</v>
      </c>
      <c r="T1151" s="61">
        <f>IF(ATAN2((P1154-P1151),(Q1154-Q1151))&lt;0,ATAN2((P1154-P1151),(Q1154-Q1151))+2*PI(),ATAN2((P1154-P1151),(Q1154-Q1151)))*200/PI()</f>
        <v>152.15984686170722</v>
      </c>
      <c r="U1151" s="60"/>
      <c r="V1151" s="60"/>
      <c r="W1151" s="60"/>
      <c r="X1151" s="57">
        <v>404.4</v>
      </c>
      <c r="Y1151" s="65">
        <f>SUM($X$18:X1151)</f>
        <v>130846.00000000003</v>
      </c>
      <c r="Z1151" s="78"/>
      <c r="AI1151" s="64">
        <v>231.2</v>
      </c>
      <c r="AR1151" s="57" t="s">
        <v>1017</v>
      </c>
      <c r="AT1151" s="66">
        <v>1947</v>
      </c>
      <c r="AZ1151" s="57" t="s">
        <v>1479</v>
      </c>
      <c r="BD1151" s="57" t="s">
        <v>235</v>
      </c>
      <c r="BF1151" s="57" t="s">
        <v>1480</v>
      </c>
      <c r="BM1151" s="66"/>
    </row>
    <row r="1152" spans="1:65" s="57" customFormat="1" ht="11.25">
      <c r="A1152" s="55">
        <v>1135</v>
      </c>
      <c r="B1152" s="67" t="s">
        <v>154</v>
      </c>
      <c r="C1152" s="57" t="s">
        <v>1481</v>
      </c>
      <c r="M1152" s="64"/>
      <c r="N1152" s="63"/>
      <c r="O1152" s="55">
        <v>36</v>
      </c>
      <c r="P1152" s="60">
        <f>P1151+S1152*COS(T1152*PI()/200)</f>
        <v>7725890.265429212</v>
      </c>
      <c r="Q1152" s="60">
        <f>Q1151+S1152*SIN(T1152*PI()/200)</f>
        <v>398427.1613702712</v>
      </c>
      <c r="R1152" s="55">
        <v>36</v>
      </c>
      <c r="S1152" s="64">
        <v>2</v>
      </c>
      <c r="T1152" s="61">
        <f>T1151-100</f>
        <v>52.15984686170722</v>
      </c>
      <c r="U1152" s="60"/>
      <c r="V1152" s="60"/>
      <c r="Y1152" s="61"/>
      <c r="Z1152" s="61"/>
      <c r="AI1152" s="63"/>
      <c r="AR1152" s="57" t="s">
        <v>1017</v>
      </c>
      <c r="AT1152" s="66">
        <v>1947</v>
      </c>
      <c r="BF1152" s="67" t="s">
        <v>1217</v>
      </c>
      <c r="BM1152" s="66" t="s">
        <v>197</v>
      </c>
    </row>
    <row r="1153" spans="1:65" s="57" customFormat="1" ht="11.25">
      <c r="A1153" s="55">
        <v>1136</v>
      </c>
      <c r="B1153" s="67" t="s">
        <v>154</v>
      </c>
      <c r="C1153" s="57" t="s">
        <v>1482</v>
      </c>
      <c r="M1153" s="64"/>
      <c r="N1153" s="63"/>
      <c r="O1153" s="55">
        <v>36</v>
      </c>
      <c r="P1153" s="60">
        <f>P1151+S1153*COS(T1153*PI()/200)</f>
        <v>7725887.534570789</v>
      </c>
      <c r="Q1153" s="60">
        <f>Q1151+S1153*SIN(T1153*PI()/200)</f>
        <v>398424.23862972885</v>
      </c>
      <c r="R1153" s="55">
        <v>36</v>
      </c>
      <c r="S1153" s="64">
        <v>2</v>
      </c>
      <c r="T1153" s="61">
        <f>T1151+100</f>
        <v>252.15984686170722</v>
      </c>
      <c r="U1153" s="60"/>
      <c r="V1153" s="60"/>
      <c r="Y1153" s="61"/>
      <c r="Z1153" s="61"/>
      <c r="AI1153" s="63"/>
      <c r="AR1153" s="57" t="s">
        <v>1017</v>
      </c>
      <c r="AT1153" s="66">
        <v>1947</v>
      </c>
      <c r="BF1153" s="67" t="s">
        <v>1217</v>
      </c>
      <c r="BM1153" s="66" t="s">
        <v>197</v>
      </c>
    </row>
    <row r="1154" spans="1:65" s="57" customFormat="1" ht="11.25">
      <c r="A1154" s="55">
        <v>1137</v>
      </c>
      <c r="B1154" s="57" t="s">
        <v>1186</v>
      </c>
      <c r="C1154" s="57" t="s">
        <v>1483</v>
      </c>
      <c r="L1154" s="57" t="s">
        <v>1053</v>
      </c>
      <c r="M1154" s="64"/>
      <c r="N1154" s="64"/>
      <c r="O1154" s="55">
        <v>36</v>
      </c>
      <c r="P1154" s="64">
        <v>7725593.4</v>
      </c>
      <c r="Q1154" s="64">
        <v>398701.8</v>
      </c>
      <c r="R1154" s="55">
        <v>36</v>
      </c>
      <c r="S1154" s="60">
        <f>SQRT((P1157-P1154)^2+(Q1157-Q1154)^2)</f>
        <v>298.43139915271735</v>
      </c>
      <c r="T1154" s="61">
        <f>IF(ATAN2((P1157-P1154),(Q1157-Q1154))&lt;0,ATAN2((P1157-P1154),(Q1157-Q1154))+2*PI(),ATAN2((P1157-P1154),(Q1157-Q1154)))*200/PI()</f>
        <v>152.17253810073578</v>
      </c>
      <c r="U1154" s="60"/>
      <c r="V1154" s="60"/>
      <c r="W1154" s="60"/>
      <c r="X1154" s="57">
        <v>298.4</v>
      </c>
      <c r="Y1154" s="65">
        <f>SUM($X$18:X1154)</f>
        <v>131144.40000000002</v>
      </c>
      <c r="Z1154" s="78"/>
      <c r="AI1154" s="64">
        <v>149.6</v>
      </c>
      <c r="AR1154" s="57" t="s">
        <v>1017</v>
      </c>
      <c r="AT1154" s="66">
        <v>1947</v>
      </c>
      <c r="AZ1154" s="57" t="s">
        <v>1484</v>
      </c>
      <c r="BD1154" s="57" t="s">
        <v>235</v>
      </c>
      <c r="BF1154" s="57" t="s">
        <v>1191</v>
      </c>
      <c r="BM1154" s="66"/>
    </row>
    <row r="1155" spans="1:65" s="57" customFormat="1" ht="11.25">
      <c r="A1155" s="55">
        <v>1138</v>
      </c>
      <c r="B1155" s="67" t="s">
        <v>154</v>
      </c>
      <c r="C1155" s="57" t="s">
        <v>1485</v>
      </c>
      <c r="M1155" s="64"/>
      <c r="N1155" s="63"/>
      <c r="O1155" s="55">
        <v>36</v>
      </c>
      <c r="P1155" s="60">
        <f>P1154+S1155*COS(T1155*PI()/200)</f>
        <v>7725594.765137855</v>
      </c>
      <c r="Q1155" s="60">
        <f>Q1154+S1155*SIN(T1155*PI()/200)</f>
        <v>398703.2616424452</v>
      </c>
      <c r="R1155" s="55">
        <v>36</v>
      </c>
      <c r="S1155" s="64">
        <v>2</v>
      </c>
      <c r="T1155" s="61">
        <f>T1154-100</f>
        <v>52.17253810073578</v>
      </c>
      <c r="U1155" s="60"/>
      <c r="V1155" s="60"/>
      <c r="Y1155" s="61"/>
      <c r="Z1155" s="61"/>
      <c r="AI1155" s="63"/>
      <c r="AR1155" s="57" t="s">
        <v>1017</v>
      </c>
      <c r="AT1155" s="66">
        <v>1947</v>
      </c>
      <c r="BF1155" s="67" t="s">
        <v>1434</v>
      </c>
      <c r="BM1155" s="66" t="s">
        <v>1240</v>
      </c>
    </row>
    <row r="1156" spans="1:65" s="57" customFormat="1" ht="11.25">
      <c r="A1156" s="55">
        <v>1139</v>
      </c>
      <c r="B1156" s="67" t="s">
        <v>154</v>
      </c>
      <c r="C1156" s="57" t="s">
        <v>1486</v>
      </c>
      <c r="M1156" s="64"/>
      <c r="N1156" s="63"/>
      <c r="O1156" s="55">
        <v>36</v>
      </c>
      <c r="P1156" s="60">
        <f>P1154+S1156*COS(T1156*PI()/200)</f>
        <v>7725592.034862146</v>
      </c>
      <c r="Q1156" s="60">
        <f>Q1154+S1156*SIN(T1156*PI()/200)</f>
        <v>398700.33835755475</v>
      </c>
      <c r="R1156" s="55">
        <v>36</v>
      </c>
      <c r="S1156" s="64">
        <v>2</v>
      </c>
      <c r="T1156" s="61">
        <f>T1154+100</f>
        <v>252.17253810073578</v>
      </c>
      <c r="U1156" s="60"/>
      <c r="V1156" s="60"/>
      <c r="Y1156" s="61"/>
      <c r="Z1156" s="61"/>
      <c r="AI1156" s="63"/>
      <c r="AR1156" s="57" t="s">
        <v>1017</v>
      </c>
      <c r="AT1156" s="66">
        <v>1947</v>
      </c>
      <c r="BF1156" s="67" t="s">
        <v>1434</v>
      </c>
      <c r="BM1156" s="66" t="s">
        <v>1240</v>
      </c>
    </row>
    <row r="1157" spans="1:65" s="57" customFormat="1" ht="11.25">
      <c r="A1157" s="55">
        <v>1140</v>
      </c>
      <c r="B1157" s="57" t="s">
        <v>1186</v>
      </c>
      <c r="C1157" s="57" t="s">
        <v>1487</v>
      </c>
      <c r="L1157" s="57" t="s">
        <v>1053</v>
      </c>
      <c r="M1157" s="64"/>
      <c r="N1157" s="64"/>
      <c r="O1157" s="55">
        <v>36</v>
      </c>
      <c r="P1157" s="64">
        <v>7725375.3</v>
      </c>
      <c r="Q1157" s="64">
        <v>398905.5</v>
      </c>
      <c r="R1157" s="55">
        <v>36</v>
      </c>
      <c r="S1157" s="60">
        <f>SQRT((P1160-P1157)^2+(Q1160-Q1157)^2)</f>
        <v>139.80700983871486</v>
      </c>
      <c r="T1157" s="61">
        <f>IF(ATAN2((P1160-P1157),(Q1160-Q1157))&lt;0,ATAN2((P1160-P1157),(Q1160-Q1157))+2*PI(),ATAN2((P1160-P1157),(Q1160-Q1157)))*200/PI()</f>
        <v>152.1899325833978</v>
      </c>
      <c r="U1157" s="60"/>
      <c r="V1157" s="60"/>
      <c r="W1157" s="60"/>
      <c r="X1157" s="57">
        <v>139.8</v>
      </c>
      <c r="Y1157" s="65">
        <f>SUM($X$18:X1157)</f>
        <v>131284.2</v>
      </c>
      <c r="Z1157" s="78"/>
      <c r="AI1157" s="64">
        <v>166.3</v>
      </c>
      <c r="AR1157" s="57" t="s">
        <v>1017</v>
      </c>
      <c r="AT1157" s="66">
        <v>1947</v>
      </c>
      <c r="AZ1157" s="57" t="s">
        <v>1488</v>
      </c>
      <c r="BD1157" s="57" t="s">
        <v>235</v>
      </c>
      <c r="BF1157" s="57" t="s">
        <v>1191</v>
      </c>
      <c r="BM1157" s="66"/>
    </row>
    <row r="1158" spans="1:65" s="57" customFormat="1" ht="11.25">
      <c r="A1158" s="55">
        <v>1141</v>
      </c>
      <c r="B1158" s="67" t="s">
        <v>154</v>
      </c>
      <c r="C1158" s="57" t="s">
        <v>1489</v>
      </c>
      <c r="M1158" s="64"/>
      <c r="N1158" s="63"/>
      <c r="O1158" s="55">
        <v>36</v>
      </c>
      <c r="P1158" s="60">
        <f>P1157+S1158*COS(T1158*PI()/200)</f>
        <v>7725376.664738436</v>
      </c>
      <c r="Q1158" s="60">
        <f>Q1157+S1158*SIN(T1158*PI()/200)</f>
        <v>398906.96201538993</v>
      </c>
      <c r="R1158" s="55">
        <v>36</v>
      </c>
      <c r="S1158" s="64">
        <v>2</v>
      </c>
      <c r="T1158" s="61">
        <f>T1157-100</f>
        <v>52.18993258339779</v>
      </c>
      <c r="U1158" s="60"/>
      <c r="V1158" s="60"/>
      <c r="Y1158" s="61"/>
      <c r="Z1158" s="61"/>
      <c r="AI1158" s="63"/>
      <c r="AR1158" s="57" t="s">
        <v>1017</v>
      </c>
      <c r="AT1158" s="66">
        <v>1947</v>
      </c>
      <c r="BF1158" s="67" t="s">
        <v>1217</v>
      </c>
      <c r="BM1158" s="66" t="s">
        <v>1220</v>
      </c>
    </row>
    <row r="1159" spans="1:65" s="57" customFormat="1" ht="11.25">
      <c r="A1159" s="55">
        <v>1142</v>
      </c>
      <c r="B1159" s="67" t="s">
        <v>154</v>
      </c>
      <c r="C1159" s="57" t="s">
        <v>1490</v>
      </c>
      <c r="M1159" s="64"/>
      <c r="N1159" s="63"/>
      <c r="O1159" s="55">
        <v>36</v>
      </c>
      <c r="P1159" s="60">
        <f>P1157+S1159*COS(T1159*PI()/200)</f>
        <v>7725373.935261563</v>
      </c>
      <c r="Q1159" s="60">
        <f>Q1157+S1159*SIN(T1159*PI()/200)</f>
        <v>398904.03798461007</v>
      </c>
      <c r="R1159" s="55">
        <v>36</v>
      </c>
      <c r="S1159" s="64">
        <v>2</v>
      </c>
      <c r="T1159" s="61">
        <f>T1157+100</f>
        <v>252.1899325833978</v>
      </c>
      <c r="U1159" s="60"/>
      <c r="V1159" s="60"/>
      <c r="Y1159" s="61"/>
      <c r="Z1159" s="61"/>
      <c r="AI1159" s="63"/>
      <c r="AR1159" s="57" t="s">
        <v>1017</v>
      </c>
      <c r="AT1159" s="66">
        <v>1947</v>
      </c>
      <c r="BF1159" s="67"/>
      <c r="BM1159" s="66" t="s">
        <v>1410</v>
      </c>
    </row>
    <row r="1160" spans="1:65" s="57" customFormat="1" ht="11.25">
      <c r="A1160" s="55">
        <v>1143</v>
      </c>
      <c r="B1160" s="57" t="s">
        <v>1186</v>
      </c>
      <c r="C1160" s="57" t="s">
        <v>1491</v>
      </c>
      <c r="L1160" s="57" t="s">
        <v>1053</v>
      </c>
      <c r="M1160" s="64"/>
      <c r="N1160" s="64"/>
      <c r="O1160" s="55">
        <v>36</v>
      </c>
      <c r="P1160" s="64">
        <v>7725273.1</v>
      </c>
      <c r="Q1160" s="64">
        <v>399000.9</v>
      </c>
      <c r="R1160" s="55">
        <v>36</v>
      </c>
      <c r="S1160" s="60">
        <f>SQRT((P1163-P1160)^2+(Q1163-Q1160)^2)</f>
        <v>478.64137932234166</v>
      </c>
      <c r="T1160" s="61">
        <f>IF(ATAN2((P1163-P1160),(Q1163-Q1160))&lt;0,ATAN2((P1163-P1160),(Q1163-Q1160))+2*PI(),ATAN2((P1163-P1160),(Q1163-Q1160)))*200/PI()</f>
        <v>152.19177820489978</v>
      </c>
      <c r="U1160" s="60"/>
      <c r="V1160" s="60"/>
      <c r="W1160" s="60"/>
      <c r="X1160" s="57">
        <v>478.6</v>
      </c>
      <c r="Y1160" s="65">
        <f>SUM($X$18:X1160)</f>
        <v>131762.80000000002</v>
      </c>
      <c r="Z1160" s="78"/>
      <c r="AI1160" s="64">
        <v>154.6</v>
      </c>
      <c r="AR1160" s="57" t="s">
        <v>1017</v>
      </c>
      <c r="AT1160" s="66">
        <v>1947</v>
      </c>
      <c r="AZ1160" s="57" t="s">
        <v>1492</v>
      </c>
      <c r="BD1160" s="57" t="s">
        <v>235</v>
      </c>
      <c r="BF1160" s="57" t="s">
        <v>1191</v>
      </c>
      <c r="BM1160" s="66"/>
    </row>
    <row r="1161" spans="1:65" s="57" customFormat="1" ht="11.25">
      <c r="A1161" s="55">
        <v>1144</v>
      </c>
      <c r="B1161" s="67" t="s">
        <v>154</v>
      </c>
      <c r="C1161" s="57" t="s">
        <v>1493</v>
      </c>
      <c r="M1161" s="64"/>
      <c r="N1161" s="63"/>
      <c r="O1161" s="55">
        <v>36</v>
      </c>
      <c r="P1161" s="60">
        <f>P1160+S1161*COS(T1161*PI()/200)</f>
        <v>7725274.464696051</v>
      </c>
      <c r="Q1161" s="60">
        <f>Q1160+S1161*SIN(T1161*PI()/200)</f>
        <v>399002.3620549544</v>
      </c>
      <c r="R1161" s="55">
        <v>36</v>
      </c>
      <c r="S1161" s="64">
        <v>2</v>
      </c>
      <c r="T1161" s="61">
        <f>T1160-100</f>
        <v>52.19177820489978</v>
      </c>
      <c r="U1161" s="60"/>
      <c r="V1161" s="60"/>
      <c r="Y1161" s="61"/>
      <c r="Z1161" s="61"/>
      <c r="AI1161" s="63"/>
      <c r="AR1161" s="57" t="s">
        <v>1017</v>
      </c>
      <c r="AT1161" s="66">
        <v>1947</v>
      </c>
      <c r="BF1161" s="67" t="s">
        <v>1434</v>
      </c>
      <c r="BM1161" s="66" t="s">
        <v>1240</v>
      </c>
    </row>
    <row r="1162" spans="1:65" s="57" customFormat="1" ht="11.25">
      <c r="A1162" s="55">
        <v>1145</v>
      </c>
      <c r="B1162" s="67" t="s">
        <v>154</v>
      </c>
      <c r="C1162" s="57" t="s">
        <v>1494</v>
      </c>
      <c r="M1162" s="64"/>
      <c r="N1162" s="63"/>
      <c r="O1162" s="55">
        <v>36</v>
      </c>
      <c r="P1162" s="60">
        <f>P1160+S1162*COS(T1162*PI()/200)</f>
        <v>7725271.735303949</v>
      </c>
      <c r="Q1162" s="60">
        <f>Q1160+S1162*SIN(T1162*PI()/200)</f>
        <v>398999.43794504565</v>
      </c>
      <c r="R1162" s="55">
        <v>36</v>
      </c>
      <c r="S1162" s="64">
        <v>2</v>
      </c>
      <c r="T1162" s="61">
        <f>T1160+100</f>
        <v>252.19177820489978</v>
      </c>
      <c r="U1162" s="60"/>
      <c r="V1162" s="60"/>
      <c r="Y1162" s="61"/>
      <c r="Z1162" s="61"/>
      <c r="AI1162" s="63"/>
      <c r="AR1162" s="57" t="s">
        <v>1017</v>
      </c>
      <c r="AT1162" s="66">
        <v>1947</v>
      </c>
      <c r="BF1162" s="67" t="s">
        <v>1434</v>
      </c>
      <c r="BM1162" s="66" t="s">
        <v>1240</v>
      </c>
    </row>
    <row r="1163" spans="1:65" s="57" customFormat="1" ht="11.25">
      <c r="A1163" s="55">
        <v>1146</v>
      </c>
      <c r="B1163" s="57" t="s">
        <v>1186</v>
      </c>
      <c r="C1163" s="57" t="s">
        <v>1495</v>
      </c>
      <c r="L1163" s="57" t="s">
        <v>1053</v>
      </c>
      <c r="M1163" s="64"/>
      <c r="N1163" s="64"/>
      <c r="O1163" s="55">
        <v>36</v>
      </c>
      <c r="P1163" s="64">
        <v>7724923.2</v>
      </c>
      <c r="Q1163" s="64">
        <v>399327.5</v>
      </c>
      <c r="R1163" s="55">
        <v>36</v>
      </c>
      <c r="S1163" s="60">
        <f>SQRT((P1166-P1163)^2+(Q1166-Q1163)^2)</f>
        <v>158.83881767419072</v>
      </c>
      <c r="T1163" s="61">
        <f>IF(ATAN2((P1166-P1163),(Q1166-Q1163))&lt;0,ATAN2((P1166-P1163),(Q1166-Q1163))+2*PI(),ATAN2((P1166-P1163),(Q1166-Q1163)))*200/PI()</f>
        <v>152.18265095952677</v>
      </c>
      <c r="U1163" s="60"/>
      <c r="V1163" s="60"/>
      <c r="W1163" s="60"/>
      <c r="X1163" s="57">
        <v>158.8</v>
      </c>
      <c r="Y1163" s="65">
        <f>SUM($X$18:X1163)</f>
        <v>131921.6</v>
      </c>
      <c r="Z1163" s="78"/>
      <c r="AI1163" s="64">
        <v>266</v>
      </c>
      <c r="AR1163" s="57" t="s">
        <v>1017</v>
      </c>
      <c r="AT1163" s="66">
        <v>1947</v>
      </c>
      <c r="AZ1163" s="57" t="s">
        <v>1496</v>
      </c>
      <c r="BD1163" s="57" t="s">
        <v>235</v>
      </c>
      <c r="BF1163" s="57" t="s">
        <v>1497</v>
      </c>
      <c r="BM1163" s="66"/>
    </row>
    <row r="1164" spans="1:65" s="57" customFormat="1" ht="11.25">
      <c r="A1164" s="55">
        <v>1147</v>
      </c>
      <c r="B1164" s="67" t="s">
        <v>154</v>
      </c>
      <c r="C1164" s="57" t="s">
        <v>1498</v>
      </c>
      <c r="M1164" s="64"/>
      <c r="N1164" s="63"/>
      <c r="O1164" s="55">
        <v>36</v>
      </c>
      <c r="P1164" s="60">
        <f>P1163+S1164*COS(T1164*PI()/200)</f>
        <v>7724924.564905652</v>
      </c>
      <c r="Q1164" s="60">
        <f>Q1163+S1164*SIN(T1164*PI()/200)</f>
        <v>399328.9618592823</v>
      </c>
      <c r="R1164" s="55">
        <v>36</v>
      </c>
      <c r="S1164" s="64">
        <v>2</v>
      </c>
      <c r="T1164" s="61">
        <f>T1163-100</f>
        <v>52.18265095952677</v>
      </c>
      <c r="U1164" s="60"/>
      <c r="V1164" s="60"/>
      <c r="Y1164" s="61"/>
      <c r="Z1164" s="61"/>
      <c r="AI1164" s="63"/>
      <c r="AR1164" s="57" t="s">
        <v>1017</v>
      </c>
      <c r="AT1164" s="66">
        <v>1947</v>
      </c>
      <c r="BF1164" s="67" t="s">
        <v>1217</v>
      </c>
      <c r="BM1164" s="66" t="s">
        <v>1220</v>
      </c>
    </row>
    <row r="1165" spans="1:65" s="57" customFormat="1" ht="11.25">
      <c r="A1165" s="55">
        <v>1148</v>
      </c>
      <c r="B1165" s="67" t="s">
        <v>154</v>
      </c>
      <c r="C1165" s="57" t="s">
        <v>1499</v>
      </c>
      <c r="M1165" s="64"/>
      <c r="N1165" s="63"/>
      <c r="O1165" s="55">
        <v>36</v>
      </c>
      <c r="P1165" s="60">
        <f>P1163+S1165*COS(T1165*PI()/200)</f>
        <v>7724921.8350943485</v>
      </c>
      <c r="Q1165" s="60">
        <f>Q1163+S1165*SIN(T1165*PI()/200)</f>
        <v>399326.0381407177</v>
      </c>
      <c r="R1165" s="55">
        <v>36</v>
      </c>
      <c r="S1165" s="64">
        <v>2</v>
      </c>
      <c r="T1165" s="61">
        <f>T1163+100</f>
        <v>252.18265095952677</v>
      </c>
      <c r="U1165" s="60"/>
      <c r="V1165" s="60"/>
      <c r="Y1165" s="61"/>
      <c r="Z1165" s="61"/>
      <c r="AI1165" s="63"/>
      <c r="AR1165" s="57" t="s">
        <v>1017</v>
      </c>
      <c r="AT1165" s="66">
        <v>1947</v>
      </c>
      <c r="BF1165" s="67" t="s">
        <v>1217</v>
      </c>
      <c r="BM1165" s="66" t="s">
        <v>1220</v>
      </c>
    </row>
    <row r="1166" spans="1:65" s="57" customFormat="1" ht="11.25">
      <c r="A1166" s="55">
        <v>1149</v>
      </c>
      <c r="B1166" s="57" t="s">
        <v>1186</v>
      </c>
      <c r="C1166" s="57" t="s">
        <v>1500</v>
      </c>
      <c r="L1166" s="57" t="s">
        <v>1053</v>
      </c>
      <c r="M1166" s="64"/>
      <c r="N1166" s="64"/>
      <c r="O1166" s="55">
        <v>36</v>
      </c>
      <c r="P1166" s="64">
        <v>7724807.1</v>
      </c>
      <c r="Q1166" s="64">
        <v>399435.9</v>
      </c>
      <c r="R1166" s="55">
        <v>36</v>
      </c>
      <c r="S1166" s="60">
        <f>SQRT((P1169-P1166)^2+(Q1169-Q1166)^2)</f>
        <v>188.69512447289912</v>
      </c>
      <c r="T1166" s="61">
        <f>IF(ATAN2((P1169-P1166),(Q1169-Q1166))&lt;0,ATAN2((P1169-P1166),(Q1169-Q1166))+2*PI(),ATAN2((P1169-P1166),(Q1169-Q1166)))*200/PI()</f>
        <v>152.17135106360718</v>
      </c>
      <c r="U1166" s="60"/>
      <c r="V1166" s="60"/>
      <c r="W1166" s="60"/>
      <c r="X1166" s="57">
        <v>188.7</v>
      </c>
      <c r="Y1166" s="65">
        <f>SUM($X$18:X1166)</f>
        <v>132110.30000000002</v>
      </c>
      <c r="Z1166" s="78"/>
      <c r="AI1166" s="64">
        <v>283.9</v>
      </c>
      <c r="AR1166" s="57" t="s">
        <v>1017</v>
      </c>
      <c r="AT1166" s="66">
        <v>1947</v>
      </c>
      <c r="AZ1166" s="57" t="s">
        <v>1501</v>
      </c>
      <c r="BD1166" s="57" t="s">
        <v>235</v>
      </c>
      <c r="BF1166" s="57" t="s">
        <v>1502</v>
      </c>
      <c r="BM1166" s="66"/>
    </row>
    <row r="1167" spans="1:65" s="57" customFormat="1" ht="11.25">
      <c r="A1167" s="55">
        <v>1150</v>
      </c>
      <c r="B1167" s="67" t="s">
        <v>154</v>
      </c>
      <c r="C1167" s="57" t="s">
        <v>1503</v>
      </c>
      <c r="M1167" s="64"/>
      <c r="N1167" s="63"/>
      <c r="O1167" s="55">
        <v>36</v>
      </c>
      <c r="P1167" s="60">
        <f>P1166+S1167*COS(T1167*PI()/200)</f>
        <v>7724808.4651651075</v>
      </c>
      <c r="Q1167" s="60">
        <f>Q1166+S1167*SIN(T1167*PI()/200)</f>
        <v>399437.36161699076</v>
      </c>
      <c r="R1167" s="55">
        <v>36</v>
      </c>
      <c r="S1167" s="64">
        <v>2</v>
      </c>
      <c r="T1167" s="61">
        <f>T1166-100</f>
        <v>52.171351063607176</v>
      </c>
      <c r="U1167" s="60"/>
      <c r="V1167" s="60"/>
      <c r="Y1167" s="61"/>
      <c r="Z1167" s="61"/>
      <c r="AI1167" s="63"/>
      <c r="AR1167" s="57" t="s">
        <v>1017</v>
      </c>
      <c r="AT1167" s="66">
        <v>1947</v>
      </c>
      <c r="BF1167" s="67" t="s">
        <v>1217</v>
      </c>
      <c r="BM1167" s="66" t="s">
        <v>1240</v>
      </c>
    </row>
    <row r="1168" spans="1:65" s="57" customFormat="1" ht="11.25">
      <c r="A1168" s="55">
        <v>1151</v>
      </c>
      <c r="B1168" s="67" t="s">
        <v>154</v>
      </c>
      <c r="C1168" s="57" t="s">
        <v>1504</v>
      </c>
      <c r="M1168" s="64"/>
      <c r="N1168" s="63"/>
      <c r="O1168" s="55">
        <v>36</v>
      </c>
      <c r="P1168" s="60">
        <f>P1166+S1168*COS(T1168*PI()/200)</f>
        <v>7724805.734834892</v>
      </c>
      <c r="Q1168" s="60">
        <f>Q1166+S1168*SIN(T1168*PI()/200)</f>
        <v>399434.4383830093</v>
      </c>
      <c r="R1168" s="55">
        <v>36</v>
      </c>
      <c r="S1168" s="64">
        <v>2</v>
      </c>
      <c r="T1168" s="61">
        <f>T1166+100</f>
        <v>252.17135106360718</v>
      </c>
      <c r="U1168" s="60"/>
      <c r="V1168" s="60"/>
      <c r="Y1168" s="61"/>
      <c r="Z1168" s="61"/>
      <c r="AI1168" s="63"/>
      <c r="AR1168" s="57" t="s">
        <v>1017</v>
      </c>
      <c r="AT1168" s="66">
        <v>1947</v>
      </c>
      <c r="BF1168" s="67" t="s">
        <v>1217</v>
      </c>
      <c r="BM1168" s="66" t="s">
        <v>1220</v>
      </c>
    </row>
    <row r="1169" spans="1:65" s="57" customFormat="1" ht="11.25">
      <c r="A1169" s="55">
        <v>1152</v>
      </c>
      <c r="B1169" s="57" t="s">
        <v>129</v>
      </c>
      <c r="C1169" s="57" t="s">
        <v>1505</v>
      </c>
      <c r="L1169" s="57" t="s">
        <v>1053</v>
      </c>
      <c r="M1169" s="64"/>
      <c r="N1169" s="64"/>
      <c r="O1169" s="55">
        <v>36</v>
      </c>
      <c r="P1169" s="64">
        <v>7724669.2</v>
      </c>
      <c r="Q1169" s="64">
        <v>399564.7</v>
      </c>
      <c r="R1169" s="55">
        <v>36</v>
      </c>
      <c r="S1169" s="60">
        <f>SQRT((P1170-P1169)^2+(Q1170-Q1169)^2)</f>
        <v>225.64345769421732</v>
      </c>
      <c r="T1169" s="61">
        <f>IF(ATAN2((P1170-P1169),(Q1170-Q1169))&lt;0,ATAN2((P1170-P1169),(Q1170-Q1169))+2*PI(),ATAN2((P1170-P1169),(Q1170-Q1169)))*200/PI()</f>
        <v>161.73711558187563</v>
      </c>
      <c r="U1169" s="60"/>
      <c r="V1169" s="60"/>
      <c r="W1169" s="60"/>
      <c r="X1169" s="57">
        <v>225.6</v>
      </c>
      <c r="Y1169" s="65">
        <f>SUM($X$18:X1169)</f>
        <v>132335.90000000002</v>
      </c>
      <c r="Z1169" s="78"/>
      <c r="AI1169" s="64">
        <v>290.8</v>
      </c>
      <c r="AR1169" s="57" t="s">
        <v>1017</v>
      </c>
      <c r="AT1169" s="66">
        <v>1826</v>
      </c>
      <c r="AZ1169" s="57" t="s">
        <v>1506</v>
      </c>
      <c r="BC1169" s="57" t="s">
        <v>1367</v>
      </c>
      <c r="BD1169" s="57" t="s">
        <v>1190</v>
      </c>
      <c r="BF1169" s="57" t="s">
        <v>1263</v>
      </c>
      <c r="BM1169" s="66" t="s">
        <v>1474</v>
      </c>
    </row>
    <row r="1170" spans="1:65" s="57" customFormat="1" ht="11.25">
      <c r="A1170" s="55">
        <v>1153</v>
      </c>
      <c r="B1170" s="57" t="s">
        <v>1186</v>
      </c>
      <c r="C1170" s="57" t="s">
        <v>1507</v>
      </c>
      <c r="L1170" s="57" t="s">
        <v>1053</v>
      </c>
      <c r="M1170" s="64"/>
      <c r="N1170" s="64"/>
      <c r="O1170" s="55">
        <v>36</v>
      </c>
      <c r="P1170" s="64">
        <v>7724483.1</v>
      </c>
      <c r="Q1170" s="64">
        <v>399692.3</v>
      </c>
      <c r="R1170" s="55">
        <v>36</v>
      </c>
      <c r="S1170" s="60">
        <f>SQRT((P1173-P1170)^2+(Q1173-Q1170)^2)</f>
        <v>302.25858135017177</v>
      </c>
      <c r="T1170" s="61">
        <f>IF(ATAN2((P1173-P1170),(Q1173-Q1170))&lt;0,ATAN2((P1173-P1170),(Q1173-Q1170))+2*PI(),ATAN2((P1173-P1170),(Q1173-Q1170)))*200/PI()</f>
        <v>161.66695945619847</v>
      </c>
      <c r="U1170" s="60"/>
      <c r="V1170" s="60"/>
      <c r="W1170" s="60"/>
      <c r="X1170" s="57">
        <v>302.2</v>
      </c>
      <c r="Y1170" s="65">
        <f>SUM($X$18:X1170)</f>
        <v>132638.10000000003</v>
      </c>
      <c r="Z1170" s="61"/>
      <c r="AI1170" s="64">
        <v>278.9</v>
      </c>
      <c r="AR1170" s="57" t="s">
        <v>1017</v>
      </c>
      <c r="AT1170" s="66">
        <v>1947</v>
      </c>
      <c r="AZ1170" s="57" t="s">
        <v>1508</v>
      </c>
      <c r="BD1170" s="57" t="s">
        <v>235</v>
      </c>
      <c r="BF1170" s="57" t="s">
        <v>1309</v>
      </c>
      <c r="BM1170" s="66"/>
    </row>
    <row r="1171" spans="1:65" s="57" customFormat="1" ht="11.25">
      <c r="A1171" s="55">
        <v>1154</v>
      </c>
      <c r="B1171" s="67" t="s">
        <v>154</v>
      </c>
      <c r="C1171" s="57" t="s">
        <v>1509</v>
      </c>
      <c r="M1171" s="64"/>
      <c r="N1171" s="63"/>
      <c r="O1171" s="55">
        <v>36</v>
      </c>
      <c r="P1171" s="60">
        <f>P1170+S1171*COS(T1171*PI()/200)</f>
        <v>7724484.232804893</v>
      </c>
      <c r="Q1171" s="60">
        <f>Q1170+S1171*SIN(T1171*PI()/200)</f>
        <v>399693.94825758715</v>
      </c>
      <c r="R1171" s="55">
        <v>36</v>
      </c>
      <c r="S1171" s="64">
        <v>2</v>
      </c>
      <c r="T1171" s="61">
        <f>T1170-100</f>
        <v>61.66695945619847</v>
      </c>
      <c r="U1171" s="60"/>
      <c r="V1171" s="60"/>
      <c r="Y1171" s="61"/>
      <c r="Z1171" s="61"/>
      <c r="AI1171" s="63"/>
      <c r="AR1171" s="57" t="s">
        <v>1017</v>
      </c>
      <c r="AT1171" s="66">
        <v>1947</v>
      </c>
      <c r="BF1171" s="67" t="s">
        <v>1434</v>
      </c>
      <c r="BM1171" s="66" t="s">
        <v>1240</v>
      </c>
    </row>
    <row r="1172" spans="1:65" s="57" customFormat="1" ht="11.25">
      <c r="A1172" s="55">
        <v>1155</v>
      </c>
      <c r="B1172" s="67" t="s">
        <v>154</v>
      </c>
      <c r="C1172" s="57" t="s">
        <v>1510</v>
      </c>
      <c r="M1172" s="64"/>
      <c r="N1172" s="63"/>
      <c r="O1172" s="55">
        <v>36</v>
      </c>
      <c r="P1172" s="60">
        <f>P1170+S1172*COS(T1172*PI()/200)</f>
        <v>7724482.023835351</v>
      </c>
      <c r="Q1172" s="60">
        <f>Q1170+S1172*SIN(T1172*PI()/200)</f>
        <v>399690.73415529216</v>
      </c>
      <c r="R1172" s="55">
        <v>36</v>
      </c>
      <c r="S1172" s="64">
        <v>1.9</v>
      </c>
      <c r="T1172" s="61">
        <f>T1170+100</f>
        <v>261.66695945619847</v>
      </c>
      <c r="U1172" s="60"/>
      <c r="V1172" s="60"/>
      <c r="Y1172" s="61"/>
      <c r="Z1172" s="61"/>
      <c r="AI1172" s="63"/>
      <c r="AR1172" s="57" t="s">
        <v>1017</v>
      </c>
      <c r="AT1172" s="66">
        <v>1947</v>
      </c>
      <c r="BF1172" s="67" t="s">
        <v>1434</v>
      </c>
      <c r="BM1172" s="66" t="s">
        <v>1240</v>
      </c>
    </row>
    <row r="1173" spans="1:65" s="57" customFormat="1" ht="11.25">
      <c r="A1173" s="55">
        <v>1156</v>
      </c>
      <c r="B1173" s="57" t="s">
        <v>129</v>
      </c>
      <c r="C1173" s="57" t="s">
        <v>1511</v>
      </c>
      <c r="L1173" s="57" t="s">
        <v>1053</v>
      </c>
      <c r="M1173" s="64"/>
      <c r="N1173" s="64"/>
      <c r="O1173" s="55">
        <v>36</v>
      </c>
      <c r="P1173" s="64">
        <v>7724234</v>
      </c>
      <c r="Q1173" s="64">
        <v>399863.5</v>
      </c>
      <c r="R1173" s="55">
        <v>36</v>
      </c>
      <c r="S1173" s="60">
        <f>SQRT((P1174-P1173)^2+(Q1174-Q1173)^2)</f>
        <v>213.38568368128225</v>
      </c>
      <c r="T1173" s="61">
        <f>IF(ATAN2((P1174-P1173),(Q1174-Q1173))&lt;0,ATAN2((P1174-P1173),(Q1174-Q1173))+2*PI(),ATAN2((P1174-P1173),(Q1174-Q1173)))*200/PI()</f>
        <v>161.68946404400558</v>
      </c>
      <c r="U1173" s="60"/>
      <c r="V1173" s="60"/>
      <c r="W1173" s="60"/>
      <c r="X1173" s="57">
        <v>213.4</v>
      </c>
      <c r="Y1173" s="65">
        <f>SUM($X$18:X1173)</f>
        <v>132851.50000000003</v>
      </c>
      <c r="Z1173" s="61"/>
      <c r="AI1173" s="64">
        <v>230.4</v>
      </c>
      <c r="AR1173" s="57" t="s">
        <v>1017</v>
      </c>
      <c r="AT1173" s="66">
        <v>1947</v>
      </c>
      <c r="AZ1173" s="57" t="s">
        <v>1512</v>
      </c>
      <c r="BD1173" s="57" t="s">
        <v>235</v>
      </c>
      <c r="BF1173" s="57" t="s">
        <v>1452</v>
      </c>
      <c r="BM1173" s="66" t="s">
        <v>1240</v>
      </c>
    </row>
    <row r="1174" spans="1:65" s="57" customFormat="1" ht="11.25">
      <c r="A1174" s="55">
        <v>1157</v>
      </c>
      <c r="B1174" s="57" t="s">
        <v>1186</v>
      </c>
      <c r="C1174" s="57" t="s">
        <v>1513</v>
      </c>
      <c r="L1174" s="57" t="s">
        <v>1053</v>
      </c>
      <c r="M1174" s="64"/>
      <c r="N1174" s="64"/>
      <c r="O1174" s="55">
        <v>36</v>
      </c>
      <c r="P1174" s="64">
        <v>7724058.1</v>
      </c>
      <c r="Q1174" s="64">
        <v>399984.3</v>
      </c>
      <c r="R1174" s="55">
        <v>36</v>
      </c>
      <c r="S1174" s="60">
        <f>SQRT((P1177-P1174)^2+(Q1177-Q1174)^2)</f>
        <v>386.19241318271196</v>
      </c>
      <c r="T1174" s="61">
        <f>IF(ATAN2((P1177-P1174),(Q1177-Q1174))&lt;0,ATAN2((P1177-P1174),(Q1177-Q1174))+2*PI(),ATAN2((P1177-P1174),(Q1177-Q1174)))*200/PI()</f>
        <v>161.67502559929355</v>
      </c>
      <c r="U1174" s="60"/>
      <c r="V1174" s="60"/>
      <c r="W1174" s="60"/>
      <c r="X1174" s="57">
        <v>386.3</v>
      </c>
      <c r="Y1174" s="65">
        <f>SUM($X$18:X1174)</f>
        <v>133237.80000000002</v>
      </c>
      <c r="Z1174" s="61"/>
      <c r="AI1174" s="64">
        <v>179.8</v>
      </c>
      <c r="AR1174" s="57" t="s">
        <v>1017</v>
      </c>
      <c r="AT1174" s="66">
        <v>1947</v>
      </c>
      <c r="AZ1174" s="57" t="s">
        <v>1514</v>
      </c>
      <c r="BD1174" s="57" t="s">
        <v>235</v>
      </c>
      <c r="BF1174" s="57" t="s">
        <v>1191</v>
      </c>
      <c r="BM1174" s="66"/>
    </row>
    <row r="1175" spans="1:65" s="57" customFormat="1" ht="11.25">
      <c r="A1175" s="55">
        <v>1158</v>
      </c>
      <c r="B1175" s="67" t="s">
        <v>154</v>
      </c>
      <c r="C1175" s="57" t="s">
        <v>1515</v>
      </c>
      <c r="M1175" s="64"/>
      <c r="N1175" s="63"/>
      <c r="O1175" s="55">
        <v>36</v>
      </c>
      <c r="P1175" s="60">
        <f>P1174+S1175*COS(T1175*PI()/200)</f>
        <v>7724059.232596045</v>
      </c>
      <c r="Q1175" s="60">
        <f>Q1174+S1175*SIN(T1175*PI()/200)</f>
        <v>399985.9484011033</v>
      </c>
      <c r="R1175" s="55">
        <v>36</v>
      </c>
      <c r="S1175" s="64">
        <v>2</v>
      </c>
      <c r="T1175" s="61">
        <f>T1174-100</f>
        <v>61.67502559929355</v>
      </c>
      <c r="U1175" s="60"/>
      <c r="V1175" s="60"/>
      <c r="Y1175" s="61"/>
      <c r="Z1175" s="61"/>
      <c r="AI1175" s="63"/>
      <c r="AR1175" s="57" t="s">
        <v>1017</v>
      </c>
      <c r="AT1175" s="66">
        <v>1947</v>
      </c>
      <c r="BF1175" s="67" t="s">
        <v>1434</v>
      </c>
      <c r="BM1175" s="66" t="s">
        <v>1474</v>
      </c>
    </row>
    <row r="1176" spans="1:65" s="57" customFormat="1" ht="11.25">
      <c r="A1176" s="55">
        <v>1159</v>
      </c>
      <c r="B1176" s="67" t="s">
        <v>154</v>
      </c>
      <c r="C1176" s="57" t="s">
        <v>1516</v>
      </c>
      <c r="M1176" s="64"/>
      <c r="N1176" s="63"/>
      <c r="O1176" s="55">
        <v>36</v>
      </c>
      <c r="P1176" s="60">
        <f>P1174+S1176*COS(T1176*PI()/200)</f>
        <v>7724056.967403954</v>
      </c>
      <c r="Q1176" s="60">
        <f>Q1174+S1176*SIN(T1176*PI()/200)</f>
        <v>399982.65159889666</v>
      </c>
      <c r="R1176" s="55">
        <v>36</v>
      </c>
      <c r="S1176" s="64">
        <v>2</v>
      </c>
      <c r="T1176" s="61">
        <f>T1174+100</f>
        <v>261.6750255992936</v>
      </c>
      <c r="U1176" s="60"/>
      <c r="V1176" s="60"/>
      <c r="Y1176" s="61"/>
      <c r="Z1176" s="61"/>
      <c r="AI1176" s="63"/>
      <c r="AR1176" s="57" t="s">
        <v>1017</v>
      </c>
      <c r="AT1176" s="66">
        <v>1947</v>
      </c>
      <c r="BF1176" s="67" t="s">
        <v>1434</v>
      </c>
      <c r="BM1176" s="66" t="s">
        <v>1474</v>
      </c>
    </row>
    <row r="1177" spans="1:65" s="57" customFormat="1" ht="11.25">
      <c r="A1177" s="55">
        <v>1160</v>
      </c>
      <c r="B1177" s="57" t="s">
        <v>1186</v>
      </c>
      <c r="C1177" s="57" t="s">
        <v>1517</v>
      </c>
      <c r="L1177" s="57" t="s">
        <v>1053</v>
      </c>
      <c r="M1177" s="64"/>
      <c r="N1177" s="64"/>
      <c r="O1177" s="55">
        <v>36</v>
      </c>
      <c r="P1177" s="64">
        <v>7723739.8</v>
      </c>
      <c r="Q1177" s="64">
        <v>400203</v>
      </c>
      <c r="R1177" s="55">
        <v>36</v>
      </c>
      <c r="S1177" s="60">
        <f>SQRT((P1180-P1177)^2+(Q1180-Q1177)^2)</f>
        <v>113.91865518823094</v>
      </c>
      <c r="T1177" s="61">
        <f>IF(ATAN2((P1180-P1177),(Q1180-Q1177))&lt;0,ATAN2((P1180-P1177),(Q1180-Q1177))+2*PI(),ATAN2((P1180-P1177),(Q1180-Q1177)))*200/PI()</f>
        <v>161.68310010093904</v>
      </c>
      <c r="U1177" s="60"/>
      <c r="V1177" s="60"/>
      <c r="W1177" s="60"/>
      <c r="X1177" s="57">
        <v>113.8</v>
      </c>
      <c r="Y1177" s="65">
        <f>SUM($X$18:X1177)</f>
        <v>133351.6</v>
      </c>
      <c r="Z1177" s="61"/>
      <c r="AI1177" s="64">
        <v>193.6</v>
      </c>
      <c r="AR1177" s="57" t="s">
        <v>1017</v>
      </c>
      <c r="AT1177" s="66">
        <v>1947</v>
      </c>
      <c r="AZ1177" s="57" t="s">
        <v>1518</v>
      </c>
      <c r="BD1177" s="57" t="s">
        <v>235</v>
      </c>
      <c r="BF1177" s="57" t="s">
        <v>1191</v>
      </c>
      <c r="BM1177" s="66"/>
    </row>
    <row r="1178" spans="1:65" s="57" customFormat="1" ht="11.25">
      <c r="A1178" s="55">
        <v>1161</v>
      </c>
      <c r="B1178" s="67" t="s">
        <v>154</v>
      </c>
      <c r="C1178" s="57" t="s">
        <v>1519</v>
      </c>
      <c r="M1178" s="64"/>
      <c r="N1178" s="63"/>
      <c r="O1178" s="55">
        <v>36</v>
      </c>
      <c r="P1178" s="60">
        <f>P1177+S1178*COS(T1178*PI()/200)</f>
        <v>7723740.932386963</v>
      </c>
      <c r="Q1178" s="60">
        <f>Q1177+S1178*SIN(T1178*PI()/200)</f>
        <v>400204.64854474174</v>
      </c>
      <c r="R1178" s="55">
        <v>36</v>
      </c>
      <c r="S1178" s="64">
        <v>2</v>
      </c>
      <c r="T1178" s="61">
        <f>T1177-100</f>
        <v>61.68310010093904</v>
      </c>
      <c r="U1178" s="60"/>
      <c r="V1178" s="60"/>
      <c r="Y1178" s="61"/>
      <c r="Z1178" s="61"/>
      <c r="AI1178" s="63"/>
      <c r="AR1178" s="57" t="s">
        <v>1017</v>
      </c>
      <c r="AT1178" s="66">
        <v>1947</v>
      </c>
      <c r="BF1178" s="67" t="s">
        <v>1434</v>
      </c>
      <c r="BM1178" s="66" t="s">
        <v>1474</v>
      </c>
    </row>
    <row r="1179" spans="1:65" s="57" customFormat="1" ht="11.25">
      <c r="A1179" s="55">
        <v>1162</v>
      </c>
      <c r="B1179" s="67" t="s">
        <v>154</v>
      </c>
      <c r="C1179" s="57" t="s">
        <v>1520</v>
      </c>
      <c r="M1179" s="64"/>
      <c r="N1179" s="63"/>
      <c r="O1179" s="55">
        <v>36</v>
      </c>
      <c r="P1179" s="60">
        <f>P1177+S1179*COS(T1179*PI()/200)</f>
        <v>7723738.667613037</v>
      </c>
      <c r="Q1179" s="60">
        <f>Q1177+S1179*SIN(T1179*PI()/200)</f>
        <v>400201.35145525826</v>
      </c>
      <c r="R1179" s="55">
        <v>36</v>
      </c>
      <c r="S1179" s="64">
        <v>2</v>
      </c>
      <c r="T1179" s="61">
        <f>T1177+100</f>
        <v>261.68310010093904</v>
      </c>
      <c r="U1179" s="60"/>
      <c r="V1179" s="60"/>
      <c r="Y1179" s="61"/>
      <c r="Z1179" s="61"/>
      <c r="AI1179" s="63"/>
      <c r="AR1179" s="57" t="s">
        <v>1017</v>
      </c>
      <c r="AT1179" s="66">
        <v>1947</v>
      </c>
      <c r="BF1179" s="67" t="s">
        <v>1434</v>
      </c>
      <c r="BM1179" s="66" t="s">
        <v>1474</v>
      </c>
    </row>
    <row r="1180" spans="1:65" s="57" customFormat="1" ht="11.25">
      <c r="A1180" s="55">
        <v>1163</v>
      </c>
      <c r="B1180" s="57" t="s">
        <v>1186</v>
      </c>
      <c r="C1180" s="57" t="s">
        <v>1521</v>
      </c>
      <c r="L1180" s="57" t="s">
        <v>1053</v>
      </c>
      <c r="M1180" s="64"/>
      <c r="N1180" s="64"/>
      <c r="O1180" s="55">
        <v>36</v>
      </c>
      <c r="P1180" s="64">
        <v>7723645.9</v>
      </c>
      <c r="Q1180" s="64">
        <v>400267.5</v>
      </c>
      <c r="R1180" s="55">
        <v>36</v>
      </c>
      <c r="S1180" s="60">
        <f>SQRT((P1183-P1180)^2+(Q1183-Q1180)^2)</f>
        <v>711.3644916638856</v>
      </c>
      <c r="T1180" s="61">
        <f>IF(ATAN2((P1183-P1180),(Q1183-Q1180))&lt;0,ATAN2((P1183-P1180),(Q1183-Q1180))+2*PI(),ATAN2((P1183-P1180),(Q1183-Q1180)))*200/PI()</f>
        <v>161.65811850278465</v>
      </c>
      <c r="U1180" s="60"/>
      <c r="V1180" s="60"/>
      <c r="W1180" s="60"/>
      <c r="X1180" s="57">
        <v>711.4</v>
      </c>
      <c r="Y1180" s="65">
        <f>SUM($X$18:X1180)</f>
        <v>134063</v>
      </c>
      <c r="Z1180" s="61"/>
      <c r="AI1180" s="64">
        <v>203.9</v>
      </c>
      <c r="AR1180" s="57" t="s">
        <v>1017</v>
      </c>
      <c r="AT1180" s="66">
        <v>1947</v>
      </c>
      <c r="AZ1180" s="57" t="s">
        <v>1522</v>
      </c>
      <c r="BD1180" s="57" t="s">
        <v>235</v>
      </c>
      <c r="BF1180" s="57" t="s">
        <v>1191</v>
      </c>
      <c r="BM1180" s="66"/>
    </row>
    <row r="1181" spans="1:65" s="57" customFormat="1" ht="11.25">
      <c r="A1181" s="55">
        <v>1164</v>
      </c>
      <c r="B1181" s="67" t="s">
        <v>154</v>
      </c>
      <c r="C1181" s="57" t="s">
        <v>1523</v>
      </c>
      <c r="M1181" s="64"/>
      <c r="N1181" s="63"/>
      <c r="O1181" s="55">
        <v>36</v>
      </c>
      <c r="P1181" s="60">
        <f>P1180+S1181*COS(T1181*PI()/200)</f>
        <v>7723647.033033782</v>
      </c>
      <c r="Q1181" s="60">
        <f>Q1180+S1181*SIN(T1181*PI()/200)</f>
        <v>400269.1481002548</v>
      </c>
      <c r="R1181" s="55">
        <v>36</v>
      </c>
      <c r="S1181" s="64">
        <v>2</v>
      </c>
      <c r="T1181" s="61">
        <f>T1180-100</f>
        <v>61.658118502784646</v>
      </c>
      <c r="U1181" s="60"/>
      <c r="V1181" s="60"/>
      <c r="Y1181" s="61"/>
      <c r="Z1181" s="61"/>
      <c r="AI1181" s="63"/>
      <c r="AR1181" s="57" t="s">
        <v>1017</v>
      </c>
      <c r="AT1181" s="66">
        <v>1947</v>
      </c>
      <c r="BF1181" s="67" t="s">
        <v>1434</v>
      </c>
      <c r="BM1181" s="66" t="s">
        <v>1240</v>
      </c>
    </row>
    <row r="1182" spans="1:65" s="57" customFormat="1" ht="11.25">
      <c r="A1182" s="55">
        <v>1165</v>
      </c>
      <c r="B1182" s="67" t="s">
        <v>154</v>
      </c>
      <c r="C1182" s="57" t="s">
        <v>1524</v>
      </c>
      <c r="M1182" s="64"/>
      <c r="N1182" s="63"/>
      <c r="O1182" s="55">
        <v>36</v>
      </c>
      <c r="P1182" s="60">
        <f>P1180+S1182*COS(T1182*PI()/200)</f>
        <v>7723644.766966219</v>
      </c>
      <c r="Q1182" s="60">
        <f>Q1180+S1182*SIN(T1182*PI()/200)</f>
        <v>400265.8518997452</v>
      </c>
      <c r="R1182" s="55">
        <v>36</v>
      </c>
      <c r="S1182" s="64">
        <v>2</v>
      </c>
      <c r="T1182" s="61">
        <f>T1180+100</f>
        <v>261.65811850278465</v>
      </c>
      <c r="U1182" s="60"/>
      <c r="V1182" s="60"/>
      <c r="Y1182" s="61"/>
      <c r="Z1182" s="61"/>
      <c r="AI1182" s="63"/>
      <c r="AR1182" s="57" t="s">
        <v>1017</v>
      </c>
      <c r="AT1182" s="66">
        <v>1947</v>
      </c>
      <c r="BF1182" s="67" t="s">
        <v>1434</v>
      </c>
      <c r="BM1182" s="66" t="s">
        <v>1240</v>
      </c>
    </row>
    <row r="1183" spans="1:65" s="57" customFormat="1" ht="11.25">
      <c r="A1183" s="55">
        <v>1166</v>
      </c>
      <c r="B1183" s="57" t="s">
        <v>1186</v>
      </c>
      <c r="C1183" s="57" t="s">
        <v>1525</v>
      </c>
      <c r="L1183" s="57" t="s">
        <v>1053</v>
      </c>
      <c r="M1183" s="64"/>
      <c r="N1183" s="64"/>
      <c r="O1183" s="55">
        <v>36</v>
      </c>
      <c r="P1183" s="64">
        <v>7723059.7</v>
      </c>
      <c r="Q1183" s="64">
        <v>400670.5</v>
      </c>
      <c r="R1183" s="55">
        <v>36</v>
      </c>
      <c r="S1183" s="60">
        <f>SQRT((P1186-P1183)^2+(Q1186-Q1183)^2)</f>
        <v>297.3453883955412</v>
      </c>
      <c r="T1183" s="61">
        <f>IF(ATAN2((P1186-P1183),(Q1186-Q1183))&lt;0,ATAN2((P1186-P1183),(Q1186-Q1183))+2*PI(),ATAN2((P1186-P1183),(Q1186-Q1183)))*200/PI()</f>
        <v>161.72335730080425</v>
      </c>
      <c r="U1183" s="60"/>
      <c r="V1183" s="60"/>
      <c r="W1183" s="60"/>
      <c r="X1183" s="57">
        <v>297.3</v>
      </c>
      <c r="Y1183" s="65">
        <f>SUM($X$18:X1183)</f>
        <v>134360.3</v>
      </c>
      <c r="Z1183" s="61"/>
      <c r="AI1183" s="64">
        <v>193.9</v>
      </c>
      <c r="AR1183" s="57" t="s">
        <v>1017</v>
      </c>
      <c r="AT1183" s="66">
        <v>1947</v>
      </c>
      <c r="AZ1183" s="57" t="s">
        <v>1526</v>
      </c>
      <c r="BD1183" s="57" t="s">
        <v>235</v>
      </c>
      <c r="BF1183" s="57" t="s">
        <v>1527</v>
      </c>
      <c r="BM1183" s="66"/>
    </row>
    <row r="1184" spans="1:65" s="57" customFormat="1" ht="11.25">
      <c r="A1184" s="55">
        <v>1167</v>
      </c>
      <c r="B1184" s="67" t="s">
        <v>154</v>
      </c>
      <c r="C1184" s="57" t="s">
        <v>1528</v>
      </c>
      <c r="M1184" s="64"/>
      <c r="N1184" s="63"/>
      <c r="O1184" s="55">
        <v>36</v>
      </c>
      <c r="P1184" s="60">
        <f>P1183+S1184*COS(T1184*PI()/200)</f>
        <v>7723060.774777052</v>
      </c>
      <c r="Q1184" s="60">
        <f>Q1183+S1184*SIN(T1184*PI()/200)</f>
        <v>400672.0667974624</v>
      </c>
      <c r="R1184" s="55">
        <v>36</v>
      </c>
      <c r="S1184" s="64">
        <v>1.9</v>
      </c>
      <c r="T1184" s="61">
        <f>T1183-100</f>
        <v>61.72335730080425</v>
      </c>
      <c r="U1184" s="60"/>
      <c r="V1184" s="60"/>
      <c r="Y1184" s="61"/>
      <c r="Z1184" s="61"/>
      <c r="AI1184" s="63"/>
      <c r="AR1184" s="57" t="s">
        <v>1017</v>
      </c>
      <c r="AT1184" s="66">
        <v>1947</v>
      </c>
      <c r="BF1184" s="67" t="s">
        <v>1434</v>
      </c>
      <c r="BM1184" s="66" t="s">
        <v>1474</v>
      </c>
    </row>
    <row r="1185" spans="1:65" s="57" customFormat="1" ht="11.25">
      <c r="A1185" s="55">
        <v>1168</v>
      </c>
      <c r="B1185" s="67" t="s">
        <v>154</v>
      </c>
      <c r="C1185" s="57" t="s">
        <v>1529</v>
      </c>
      <c r="M1185" s="64"/>
      <c r="N1185" s="63"/>
      <c r="O1185" s="55">
        <v>36</v>
      </c>
      <c r="P1185" s="60">
        <f>P1183+S1185*COS(T1185*PI()/200)</f>
        <v>7723058.568655735</v>
      </c>
      <c r="Q1185" s="60">
        <f>Q1183+S1185*SIN(T1185*PI()/200)</f>
        <v>400668.85073951323</v>
      </c>
      <c r="R1185" s="55">
        <v>36</v>
      </c>
      <c r="S1185" s="64">
        <v>2</v>
      </c>
      <c r="T1185" s="61">
        <f>T1183+100</f>
        <v>261.72335730080425</v>
      </c>
      <c r="U1185" s="60"/>
      <c r="V1185" s="60"/>
      <c r="Y1185" s="61"/>
      <c r="Z1185" s="61"/>
      <c r="AI1185" s="63"/>
      <c r="AR1185" s="57" t="s">
        <v>1017</v>
      </c>
      <c r="AT1185" s="66">
        <v>1947</v>
      </c>
      <c r="BF1185" s="67" t="s">
        <v>1434</v>
      </c>
      <c r="BM1185" s="66" t="s">
        <v>1474</v>
      </c>
    </row>
    <row r="1186" spans="1:65" s="57" customFormat="1" ht="11.25">
      <c r="A1186" s="55">
        <v>1169</v>
      </c>
      <c r="B1186" s="57" t="s">
        <v>129</v>
      </c>
      <c r="C1186" s="57" t="s">
        <v>1530</v>
      </c>
      <c r="L1186" s="57" t="s">
        <v>1053</v>
      </c>
      <c r="M1186" s="64"/>
      <c r="N1186" s="64"/>
      <c r="O1186" s="55">
        <v>36</v>
      </c>
      <c r="P1186" s="64">
        <v>7722814.5</v>
      </c>
      <c r="Q1186" s="64">
        <v>400838.7</v>
      </c>
      <c r="R1186" s="55">
        <v>36</v>
      </c>
      <c r="S1186" s="60">
        <f>SQRT((P1187-P1186)^2+(Q1187-Q1186)^2)</f>
        <v>149.67180763288025</v>
      </c>
      <c r="T1186" s="61">
        <f>IF(ATAN2((P1187-P1186),(Q1187-Q1186))&lt;0,ATAN2((P1187-P1186),(Q1187-Q1186))+2*PI(),ATAN2((P1187-P1186),(Q1187-Q1186)))*200/PI()</f>
        <v>161.70539059090646</v>
      </c>
      <c r="U1186" s="60"/>
      <c r="V1186" s="60"/>
      <c r="W1186" s="60"/>
      <c r="X1186" s="57">
        <v>149.7</v>
      </c>
      <c r="Y1186" s="65">
        <f>SUM($X$18:X1186)</f>
        <v>134510</v>
      </c>
      <c r="Z1186" s="61"/>
      <c r="AI1186" s="64">
        <v>237.7</v>
      </c>
      <c r="AR1186" s="57" t="s">
        <v>1017</v>
      </c>
      <c r="AT1186" s="66">
        <v>1947</v>
      </c>
      <c r="AZ1186" s="57" t="s">
        <v>1531</v>
      </c>
      <c r="BD1186" s="57" t="s">
        <v>235</v>
      </c>
      <c r="BF1186" s="57" t="s">
        <v>1452</v>
      </c>
      <c r="BM1186" s="66" t="s">
        <v>1474</v>
      </c>
    </row>
    <row r="1187" spans="1:65" s="57" customFormat="1" ht="11.25">
      <c r="A1187" s="55">
        <v>1170</v>
      </c>
      <c r="B1187" s="57" t="s">
        <v>1186</v>
      </c>
      <c r="C1187" s="57" t="s">
        <v>1532</v>
      </c>
      <c r="L1187" s="57" t="s">
        <v>1053</v>
      </c>
      <c r="M1187" s="64"/>
      <c r="N1187" s="64"/>
      <c r="O1187" s="55">
        <v>36</v>
      </c>
      <c r="P1187" s="64">
        <v>7722691.1</v>
      </c>
      <c r="Q1187" s="64">
        <v>400923.4</v>
      </c>
      <c r="R1187" s="55">
        <v>36</v>
      </c>
      <c r="S1187" s="60">
        <f>SQRT((P1190-P1187)^2+(Q1190-Q1187)^2)</f>
        <v>723.5088942088511</v>
      </c>
      <c r="T1187" s="61">
        <f>IF(ATAN2((P1190-P1187),(Q1190-Q1187))&lt;0,ATAN2((P1190-P1187),(Q1190-Q1187))+2*PI(),ATAN2((P1190-P1187),(Q1190-Q1187)))*200/PI()</f>
        <v>161.6880125552995</v>
      </c>
      <c r="U1187" s="60"/>
      <c r="V1187" s="60"/>
      <c r="W1187" s="60"/>
      <c r="X1187" s="57">
        <v>723.5</v>
      </c>
      <c r="Y1187" s="65">
        <f>SUM($X$18:X1187)</f>
        <v>135233.5</v>
      </c>
      <c r="Z1187" s="61"/>
      <c r="AI1187" s="64">
        <v>251</v>
      </c>
      <c r="AR1187" s="57" t="s">
        <v>1017</v>
      </c>
      <c r="AT1187" s="66">
        <v>1947</v>
      </c>
      <c r="AZ1187" s="57" t="s">
        <v>1533</v>
      </c>
      <c r="BD1187" s="57" t="s">
        <v>235</v>
      </c>
      <c r="BF1187" s="57" t="s">
        <v>1534</v>
      </c>
      <c r="BM1187" s="66"/>
    </row>
    <row r="1188" spans="1:65" s="57" customFormat="1" ht="11.25">
      <c r="A1188" s="55">
        <v>1171</v>
      </c>
      <c r="B1188" s="67" t="s">
        <v>154</v>
      </c>
      <c r="C1188" s="57" t="s">
        <v>1535</v>
      </c>
      <c r="M1188" s="64"/>
      <c r="N1188" s="63"/>
      <c r="O1188" s="55">
        <v>36</v>
      </c>
      <c r="P1188" s="60">
        <f>P1187+S1188*COS(T1188*PI()/200)</f>
        <v>7722692.23225975</v>
      </c>
      <c r="Q1188" s="60">
        <f>Q1187+S1188*SIN(T1188*PI()/200)</f>
        <v>400925.0486321171</v>
      </c>
      <c r="R1188" s="55">
        <v>36</v>
      </c>
      <c r="S1188" s="64">
        <v>2</v>
      </c>
      <c r="T1188" s="61">
        <f>T1187-100</f>
        <v>61.68801255529951</v>
      </c>
      <c r="U1188" s="60"/>
      <c r="V1188" s="60"/>
      <c r="Y1188" s="61"/>
      <c r="Z1188" s="61"/>
      <c r="AI1188" s="63"/>
      <c r="AR1188" s="57" t="s">
        <v>1017</v>
      </c>
      <c r="AT1188" s="66">
        <v>1947</v>
      </c>
      <c r="BF1188" s="67" t="s">
        <v>1217</v>
      </c>
      <c r="BM1188" s="66" t="s">
        <v>1220</v>
      </c>
    </row>
    <row r="1189" spans="1:65" s="57" customFormat="1" ht="11.25">
      <c r="A1189" s="55">
        <v>1172</v>
      </c>
      <c r="B1189" s="67" t="s">
        <v>154</v>
      </c>
      <c r="C1189" s="57" t="s">
        <v>1536</v>
      </c>
      <c r="M1189" s="64"/>
      <c r="N1189" s="63"/>
      <c r="O1189" s="55">
        <v>36</v>
      </c>
      <c r="P1189" s="60">
        <f>P1187+S1189*COS(T1189*PI()/200)</f>
        <v>7722689.967740249</v>
      </c>
      <c r="Q1189" s="60">
        <f>Q1187+S1189*SIN(T1189*PI()/200)</f>
        <v>400921.75136788294</v>
      </c>
      <c r="R1189" s="55">
        <v>36</v>
      </c>
      <c r="S1189" s="64">
        <v>2</v>
      </c>
      <c r="T1189" s="61">
        <f>T1187+100</f>
        <v>261.6880125552995</v>
      </c>
      <c r="U1189" s="60"/>
      <c r="V1189" s="60"/>
      <c r="Y1189" s="61"/>
      <c r="Z1189" s="61"/>
      <c r="AI1189" s="63"/>
      <c r="AR1189" s="57" t="s">
        <v>1017</v>
      </c>
      <c r="AT1189" s="66">
        <v>1947</v>
      </c>
      <c r="BF1189" s="67" t="s">
        <v>1434</v>
      </c>
      <c r="BM1189" s="66" t="s">
        <v>1240</v>
      </c>
    </row>
    <row r="1190" spans="1:65" s="57" customFormat="1" ht="11.25">
      <c r="A1190" s="55">
        <v>1173</v>
      </c>
      <c r="B1190" s="57" t="s">
        <v>1186</v>
      </c>
      <c r="C1190" s="57" t="s">
        <v>1537</v>
      </c>
      <c r="L1190" s="57" t="s">
        <v>1053</v>
      </c>
      <c r="M1190" s="64"/>
      <c r="N1190" s="64"/>
      <c r="O1190" s="55">
        <v>36</v>
      </c>
      <c r="P1190" s="64">
        <v>7722094.7</v>
      </c>
      <c r="Q1190" s="64">
        <v>401333</v>
      </c>
      <c r="R1190" s="55">
        <v>36</v>
      </c>
      <c r="S1190" s="60">
        <f>SQRT((P1193-P1190)^2+(Q1193-Q1190)^2)</f>
        <v>559.1948497615308</v>
      </c>
      <c r="T1190" s="61">
        <f>IF(ATAN2((P1193-P1190),(Q1193-Q1190))&lt;0,ATAN2((P1193-P1190),(Q1193-Q1190))+2*PI(),ATAN2((P1193-P1190),(Q1193-Q1190)))*200/PI()</f>
        <v>161.65719668035752</v>
      </c>
      <c r="U1190" s="60"/>
      <c r="V1190" s="60"/>
      <c r="W1190" s="60"/>
      <c r="X1190" s="57">
        <v>559.2</v>
      </c>
      <c r="Y1190" s="65">
        <f>SUM($X$18:X1190)</f>
        <v>135792.7</v>
      </c>
      <c r="Z1190" s="78"/>
      <c r="AI1190" s="64">
        <v>268</v>
      </c>
      <c r="AR1190" s="57" t="s">
        <v>1017</v>
      </c>
      <c r="AT1190" s="66">
        <v>1947</v>
      </c>
      <c r="AZ1190" s="57" t="s">
        <v>1538</v>
      </c>
      <c r="BD1190" s="57" t="s">
        <v>235</v>
      </c>
      <c r="BF1190" s="57" t="s">
        <v>1539</v>
      </c>
      <c r="BM1190" s="66"/>
    </row>
    <row r="1191" spans="1:65" s="57" customFormat="1" ht="11.25">
      <c r="A1191" s="55">
        <v>1174</v>
      </c>
      <c r="B1191" s="67" t="s">
        <v>154</v>
      </c>
      <c r="C1191" s="57" t="s">
        <v>1540</v>
      </c>
      <c r="M1191" s="64"/>
      <c r="N1191" s="63"/>
      <c r="O1191" s="55">
        <v>36</v>
      </c>
      <c r="P1191" s="60">
        <f>P1190+S1191*COS(T1191*PI()/200)</f>
        <v>7722095.833057646</v>
      </c>
      <c r="Q1191" s="60">
        <f>Q1190+S1191*SIN(T1191*PI()/200)</f>
        <v>401334.6480838484</v>
      </c>
      <c r="R1191" s="55">
        <v>36</v>
      </c>
      <c r="S1191" s="64">
        <v>2</v>
      </c>
      <c r="T1191" s="61">
        <f>T1190-100</f>
        <v>61.657196680357515</v>
      </c>
      <c r="U1191" s="60"/>
      <c r="V1191" s="60"/>
      <c r="Y1191" s="61"/>
      <c r="Z1191" s="61"/>
      <c r="AI1191" s="63"/>
      <c r="AR1191" s="57" t="s">
        <v>1017</v>
      </c>
      <c r="AT1191" s="66">
        <v>1947</v>
      </c>
      <c r="BF1191" s="67" t="s">
        <v>1434</v>
      </c>
      <c r="BM1191" s="66" t="s">
        <v>1240</v>
      </c>
    </row>
    <row r="1192" spans="1:65" s="57" customFormat="1" ht="11.25">
      <c r="A1192" s="55">
        <v>1175</v>
      </c>
      <c r="B1192" s="67" t="s">
        <v>154</v>
      </c>
      <c r="C1192" s="57" t="s">
        <v>1541</v>
      </c>
      <c r="M1192" s="64"/>
      <c r="N1192" s="63"/>
      <c r="O1192" s="55">
        <v>36</v>
      </c>
      <c r="P1192" s="60">
        <f>P1190+S1192*COS(T1192*PI()/200)</f>
        <v>7722093.453636589</v>
      </c>
      <c r="Q1192" s="60">
        <f>Q1190+S1192*SIN(T1192*PI()/200)</f>
        <v>401331.18710776675</v>
      </c>
      <c r="R1192" s="55">
        <v>36</v>
      </c>
      <c r="S1192" s="64">
        <v>2.2</v>
      </c>
      <c r="T1192" s="61">
        <f>T1190+100</f>
        <v>261.6571966803575</v>
      </c>
      <c r="U1192" s="60"/>
      <c r="V1192" s="60"/>
      <c r="Y1192" s="61"/>
      <c r="Z1192" s="61"/>
      <c r="AI1192" s="63"/>
      <c r="AR1192" s="57" t="s">
        <v>1017</v>
      </c>
      <c r="AT1192" s="66">
        <v>1947</v>
      </c>
      <c r="BF1192" s="67" t="s">
        <v>1434</v>
      </c>
      <c r="BM1192" s="66" t="s">
        <v>1240</v>
      </c>
    </row>
    <row r="1193" spans="1:65" s="57" customFormat="1" ht="11.25">
      <c r="A1193" s="55">
        <v>1176</v>
      </c>
      <c r="B1193" s="57" t="s">
        <v>129</v>
      </c>
      <c r="C1193" s="57" t="s">
        <v>1542</v>
      </c>
      <c r="L1193" s="57" t="s">
        <v>1053</v>
      </c>
      <c r="M1193" s="64"/>
      <c r="N1193" s="64"/>
      <c r="O1193" s="55">
        <v>36</v>
      </c>
      <c r="P1193" s="64">
        <v>7721633.9</v>
      </c>
      <c r="Q1193" s="64">
        <v>401649.8</v>
      </c>
      <c r="R1193" s="55">
        <v>36</v>
      </c>
      <c r="S1193" s="60">
        <f>SQRT((P1194-P1193)^2+(Q1194-Q1193)^2)</f>
        <v>498.04988705951325</v>
      </c>
      <c r="T1193" s="61">
        <f>IF(ATAN2((P1194-P1193),(Q1194-Q1193))&lt;0,ATAN2((P1194-P1193),(Q1194-Q1193))+2*PI(),ATAN2((P1194-P1193),(Q1194-Q1193)))*200/PI()</f>
        <v>164.83952080079806</v>
      </c>
      <c r="U1193" s="60"/>
      <c r="V1193" s="60"/>
      <c r="W1193" s="60"/>
      <c r="X1193" s="57">
        <v>498</v>
      </c>
      <c r="Y1193" s="65">
        <f>SUM($X$18:X1193)</f>
        <v>136290.7</v>
      </c>
      <c r="Z1193" s="78"/>
      <c r="AI1193" s="64">
        <v>277</v>
      </c>
      <c r="AR1193" s="57" t="s">
        <v>1017</v>
      </c>
      <c r="AT1193" s="66">
        <v>1826</v>
      </c>
      <c r="AZ1193" s="57" t="s">
        <v>1543</v>
      </c>
      <c r="BC1193" s="57" t="s">
        <v>1367</v>
      </c>
      <c r="BD1193" s="57" t="s">
        <v>1190</v>
      </c>
      <c r="BF1193" s="57" t="s">
        <v>1263</v>
      </c>
      <c r="BM1193" s="66" t="s">
        <v>1382</v>
      </c>
    </row>
    <row r="1194" spans="1:65" s="57" customFormat="1" ht="11.25">
      <c r="A1194" s="55">
        <v>1177</v>
      </c>
      <c r="B1194" s="57" t="s">
        <v>129</v>
      </c>
      <c r="C1194" s="57" t="s">
        <v>1544</v>
      </c>
      <c r="L1194" s="57" t="s">
        <v>1053</v>
      </c>
      <c r="M1194" s="64"/>
      <c r="N1194" s="64"/>
      <c r="O1194" s="55">
        <v>36</v>
      </c>
      <c r="P1194" s="64">
        <v>7721209.9</v>
      </c>
      <c r="Q1194" s="64">
        <v>401911.1</v>
      </c>
      <c r="R1194" s="55">
        <v>36</v>
      </c>
      <c r="S1194" s="60">
        <f>SQRT((P1195-P1194)^2+(Q1195-Q1194)^2)</f>
        <v>1046.4141866396374</v>
      </c>
      <c r="T1194" s="61">
        <f>IF(ATAN2((P1195-P1194),(Q1195-Q1194))&lt;0,ATAN2((P1195-P1194),(Q1195-Q1194))+2*PI(),ATAN2((P1195-P1194),(Q1195-Q1194)))*200/PI()</f>
        <v>161.02926761192393</v>
      </c>
      <c r="U1194" s="60"/>
      <c r="V1194" s="60"/>
      <c r="W1194" s="60"/>
      <c r="X1194" s="57">
        <v>1046.4</v>
      </c>
      <c r="Y1194" s="65">
        <f>SUM($X$18:X1194)</f>
        <v>137337.1</v>
      </c>
      <c r="Z1194" s="78"/>
      <c r="AI1194" s="64">
        <v>272.5</v>
      </c>
      <c r="AR1194" s="57" t="s">
        <v>1017</v>
      </c>
      <c r="AT1194" s="66">
        <v>1925</v>
      </c>
      <c r="AZ1194" s="57" t="s">
        <v>1545</v>
      </c>
      <c r="BD1194" s="57" t="s">
        <v>235</v>
      </c>
      <c r="BF1194" s="57" t="s">
        <v>1263</v>
      </c>
      <c r="BM1194" s="66" t="s">
        <v>1546</v>
      </c>
    </row>
    <row r="1195" spans="1:65" s="57" customFormat="1" ht="11.25">
      <c r="A1195" s="55">
        <v>1178</v>
      </c>
      <c r="B1195" s="57" t="s">
        <v>1186</v>
      </c>
      <c r="C1195" s="57" t="s">
        <v>1547</v>
      </c>
      <c r="L1195" s="57" t="s">
        <v>1053</v>
      </c>
      <c r="M1195" s="64"/>
      <c r="N1195" s="64"/>
      <c r="O1195" s="55">
        <v>36</v>
      </c>
      <c r="P1195" s="64">
        <v>7720353.5</v>
      </c>
      <c r="Q1195" s="64">
        <v>402512.4</v>
      </c>
      <c r="R1195" s="55">
        <v>36</v>
      </c>
      <c r="S1195" s="60">
        <f>SQRT((P1198-P1195)^2+(Q1198-Q1195)^2)</f>
        <v>619.2008559426931</v>
      </c>
      <c r="T1195" s="61">
        <f>IF(ATAN2((P1198-P1195),(Q1198-Q1195))&lt;0,ATAN2((P1198-P1195),(Q1198-Q1195))+2*PI(),ATAN2((P1198-P1195),(Q1198-Q1195)))*200/PI()</f>
        <v>161.01806187950487</v>
      </c>
      <c r="U1195" s="60"/>
      <c r="V1195" s="60"/>
      <c r="W1195" s="60"/>
      <c r="X1195" s="57">
        <v>619.3</v>
      </c>
      <c r="Y1195" s="65">
        <f>SUM($X$18:X1195)</f>
        <v>137956.4</v>
      </c>
      <c r="Z1195" s="78"/>
      <c r="AI1195" s="64">
        <v>223.8</v>
      </c>
      <c r="AR1195" s="57" t="s">
        <v>1017</v>
      </c>
      <c r="AT1195" s="66">
        <v>1947</v>
      </c>
      <c r="AZ1195" s="57" t="s">
        <v>1548</v>
      </c>
      <c r="BD1195" s="57" t="s">
        <v>235</v>
      </c>
      <c r="BF1195" s="57" t="s">
        <v>1191</v>
      </c>
      <c r="BM1195" s="66"/>
    </row>
    <row r="1196" spans="1:65" s="57" customFormat="1" ht="11.25">
      <c r="A1196" s="55">
        <v>1179</v>
      </c>
      <c r="B1196" s="67" t="s">
        <v>154</v>
      </c>
      <c r="C1196" s="57" t="s">
        <v>1549</v>
      </c>
      <c r="M1196" s="64"/>
      <c r="N1196" s="63"/>
      <c r="O1196" s="55">
        <v>36</v>
      </c>
      <c r="P1196" s="60">
        <f>P1195+S1196*COS(T1196*PI()/200)</f>
        <v>7720354.649546214</v>
      </c>
      <c r="Q1196" s="60">
        <f>Q1195+S1196*SIN(T1196*PI()/200)</f>
        <v>402514.03662564466</v>
      </c>
      <c r="R1196" s="55">
        <v>36</v>
      </c>
      <c r="S1196" s="64">
        <v>2</v>
      </c>
      <c r="T1196" s="61">
        <f>T1195-100</f>
        <v>61.01806187950487</v>
      </c>
      <c r="U1196" s="60"/>
      <c r="V1196" s="60"/>
      <c r="Y1196" s="61"/>
      <c r="Z1196" s="61"/>
      <c r="AI1196" s="63"/>
      <c r="AR1196" s="57" t="s">
        <v>1017</v>
      </c>
      <c r="AT1196" s="66">
        <v>1947</v>
      </c>
      <c r="BF1196" s="67" t="s">
        <v>1434</v>
      </c>
      <c r="BM1196" s="66" t="s">
        <v>1240</v>
      </c>
    </row>
    <row r="1197" spans="1:65" s="57" customFormat="1" ht="11.25">
      <c r="A1197" s="55">
        <v>1180</v>
      </c>
      <c r="B1197" s="67" t="s">
        <v>154</v>
      </c>
      <c r="C1197" s="57" t="s">
        <v>1550</v>
      </c>
      <c r="M1197" s="64"/>
      <c r="N1197" s="63"/>
      <c r="O1197" s="55">
        <v>36</v>
      </c>
      <c r="P1197" s="60">
        <f>P1195+S1197*COS(T1197*PI()/200)</f>
        <v>7720352.350453786</v>
      </c>
      <c r="Q1197" s="60">
        <f>Q1195+S1197*SIN(T1197*PI()/200)</f>
        <v>402510.7633743554</v>
      </c>
      <c r="R1197" s="55">
        <v>36</v>
      </c>
      <c r="S1197" s="64">
        <v>2</v>
      </c>
      <c r="T1197" s="61">
        <f>T1195+100</f>
        <v>261.0180618795049</v>
      </c>
      <c r="U1197" s="60"/>
      <c r="V1197" s="60"/>
      <c r="Y1197" s="61"/>
      <c r="Z1197" s="61"/>
      <c r="AI1197" s="63"/>
      <c r="AR1197" s="57" t="s">
        <v>1017</v>
      </c>
      <c r="AT1197" s="66">
        <v>1947</v>
      </c>
      <c r="BF1197" s="67" t="s">
        <v>1434</v>
      </c>
      <c r="BM1197" s="66" t="s">
        <v>1240</v>
      </c>
    </row>
    <row r="1198" spans="1:65" s="57" customFormat="1" ht="11.25">
      <c r="A1198" s="55">
        <v>1181</v>
      </c>
      <c r="B1198" s="57" t="s">
        <v>129</v>
      </c>
      <c r="C1198" s="57" t="s">
        <v>1551</v>
      </c>
      <c r="L1198" s="57" t="s">
        <v>1053</v>
      </c>
      <c r="M1198" s="64"/>
      <c r="N1198" s="64"/>
      <c r="O1198" s="55">
        <v>36</v>
      </c>
      <c r="P1198" s="64">
        <v>7719846.8</v>
      </c>
      <c r="Q1198" s="64">
        <v>402868.3</v>
      </c>
      <c r="R1198" s="55">
        <v>36</v>
      </c>
      <c r="S1198" s="60">
        <f>SQRT((P1199-P1198)^2+(Q1199-Q1198)^2)</f>
        <v>903.0691778597684</v>
      </c>
      <c r="T1198" s="61">
        <f>IF(ATAN2((P1199-P1198),(Q1199-Q1198))&lt;0,ATAN2((P1199-P1198),(Q1199-Q1198))+2*PI(),ATAN2((P1199-P1198),(Q1199-Q1198)))*200/PI()</f>
        <v>178.85239447179234</v>
      </c>
      <c r="U1198" s="60"/>
      <c r="V1198" s="60"/>
      <c r="W1198" s="60"/>
      <c r="X1198" s="57">
        <v>903.1</v>
      </c>
      <c r="Y1198" s="65">
        <f>SUM($X$18:X1198)</f>
        <v>138859.5</v>
      </c>
      <c r="Z1198" s="78"/>
      <c r="AI1198" s="64">
        <v>214.3</v>
      </c>
      <c r="AR1198" s="57" t="s">
        <v>1017</v>
      </c>
      <c r="AT1198" s="66">
        <v>1925</v>
      </c>
      <c r="AZ1198" s="57" t="s">
        <v>1552</v>
      </c>
      <c r="BD1198" s="57" t="s">
        <v>235</v>
      </c>
      <c r="BF1198" s="57" t="s">
        <v>1263</v>
      </c>
      <c r="BM1198" s="66" t="s">
        <v>1474</v>
      </c>
    </row>
    <row r="1199" spans="1:65" s="57" customFormat="1" ht="11.25">
      <c r="A1199" s="55">
        <v>1182</v>
      </c>
      <c r="B1199" s="57" t="s">
        <v>129</v>
      </c>
      <c r="C1199" s="57" t="s">
        <v>1553</v>
      </c>
      <c r="F1199" s="57" t="s">
        <v>1554</v>
      </c>
      <c r="L1199" s="57" t="s">
        <v>1053</v>
      </c>
      <c r="M1199" s="64"/>
      <c r="N1199" s="64"/>
      <c r="O1199" s="55">
        <v>36</v>
      </c>
      <c r="P1199" s="64">
        <v>7718993.1</v>
      </c>
      <c r="Q1199" s="64">
        <v>403162.8</v>
      </c>
      <c r="R1199" s="55">
        <v>36</v>
      </c>
      <c r="S1199" s="60">
        <f>SQRT((P1202-P1199)^2+(Q1202-Q1199)^2)</f>
        <v>267.89270240153985</v>
      </c>
      <c r="T1199" s="61">
        <f>IF(ATAN2((P1202-P1199),(Q1202-Q1199))&lt;0,ATAN2((P1202-P1199),(Q1202-Q1199))+2*PI(),ATAN2((P1202-P1199),(Q1202-Q1199)))*200/PI()</f>
        <v>96.5525377087755</v>
      </c>
      <c r="U1199" s="60"/>
      <c r="V1199" s="60"/>
      <c r="W1199" s="60"/>
      <c r="X1199" s="57">
        <v>267.9</v>
      </c>
      <c r="Y1199" s="65">
        <f>SUM($X$18:X1199)</f>
        <v>139127.4</v>
      </c>
      <c r="Z1199" s="61"/>
      <c r="AI1199" s="64">
        <v>174.6</v>
      </c>
      <c r="AP1199" s="57" t="s">
        <v>1555</v>
      </c>
      <c r="AR1199" s="57" t="s">
        <v>1017</v>
      </c>
      <c r="AT1199" s="66">
        <v>1826</v>
      </c>
      <c r="AZ1199" s="57" t="s">
        <v>1556</v>
      </c>
      <c r="BC1199" s="57" t="s">
        <v>1557</v>
      </c>
      <c r="BD1199" s="57" t="s">
        <v>1190</v>
      </c>
      <c r="BF1199" s="57" t="s">
        <v>1558</v>
      </c>
      <c r="BM1199" s="66" t="s">
        <v>1559</v>
      </c>
    </row>
    <row r="1200" spans="1:65" s="57" customFormat="1" ht="11.25">
      <c r="A1200" s="55">
        <v>1183</v>
      </c>
      <c r="B1200" s="56" t="s">
        <v>143</v>
      </c>
      <c r="C1200" s="56" t="s">
        <v>1560</v>
      </c>
      <c r="F1200" s="56"/>
      <c r="N1200" s="63"/>
      <c r="O1200" s="55">
        <v>36</v>
      </c>
      <c r="P1200" s="60">
        <f>P1199+S1200*COS(T1200*PI()/200)</f>
        <v>7718980.8491202835</v>
      </c>
      <c r="Q1200" s="60">
        <f>Q1199+S1200*SIN(T1200*PI()/200)</f>
        <v>403148.67180315184</v>
      </c>
      <c r="R1200" s="55">
        <v>36</v>
      </c>
      <c r="S1200" s="64">
        <v>18.7</v>
      </c>
      <c r="T1200" s="91">
        <v>254.523</v>
      </c>
      <c r="U1200" s="60"/>
      <c r="V1200" s="60"/>
      <c r="Y1200" s="71"/>
      <c r="Z1200" s="65"/>
      <c r="AI1200" s="63"/>
      <c r="AP1200" s="57" t="s">
        <v>162</v>
      </c>
      <c r="AR1200" s="57" t="s">
        <v>1017</v>
      </c>
      <c r="AT1200" s="66">
        <v>1947</v>
      </c>
      <c r="BF1200" s="57" t="s">
        <v>1228</v>
      </c>
      <c r="BM1200" s="66"/>
    </row>
    <row r="1201" spans="1:65" s="57" customFormat="1" ht="11.25">
      <c r="A1201" s="55">
        <v>1184</v>
      </c>
      <c r="B1201" s="56" t="s">
        <v>143</v>
      </c>
      <c r="C1201" s="56" t="s">
        <v>1561</v>
      </c>
      <c r="F1201" s="56"/>
      <c r="N1201" s="63"/>
      <c r="O1201" s="55">
        <v>36</v>
      </c>
      <c r="P1201" s="60">
        <f>P1199+S1201*COS(T1201*PI()/200)</f>
        <v>7718998.496673585</v>
      </c>
      <c r="Q1201" s="60">
        <f>Q1199+S1201*SIN(T1201*PI()/200)</f>
        <v>403158.50047511776</v>
      </c>
      <c r="R1201" s="55">
        <v>36</v>
      </c>
      <c r="S1201" s="64">
        <v>6.9</v>
      </c>
      <c r="T1201" s="91">
        <v>357.173</v>
      </c>
      <c r="U1201" s="60"/>
      <c r="V1201" s="60"/>
      <c r="Y1201" s="71"/>
      <c r="Z1201" s="65"/>
      <c r="AI1201" s="63"/>
      <c r="AP1201" s="57" t="s">
        <v>162</v>
      </c>
      <c r="AR1201" s="57" t="s">
        <v>1017</v>
      </c>
      <c r="AT1201" s="66">
        <v>1947</v>
      </c>
      <c r="BF1201" s="57" t="s">
        <v>1228</v>
      </c>
      <c r="BM1201" s="66"/>
    </row>
    <row r="1202" spans="1:65" s="57" customFormat="1" ht="11.25">
      <c r="A1202" s="55">
        <v>1185</v>
      </c>
      <c r="B1202" s="57" t="s">
        <v>1186</v>
      </c>
      <c r="C1202" s="57" t="s">
        <v>1562</v>
      </c>
      <c r="L1202" s="57" t="s">
        <v>1053</v>
      </c>
      <c r="M1202" s="64"/>
      <c r="N1202" s="64"/>
      <c r="O1202" s="55">
        <v>36</v>
      </c>
      <c r="P1202" s="64">
        <v>7719007.6</v>
      </c>
      <c r="Q1202" s="64">
        <v>403430.3</v>
      </c>
      <c r="R1202" s="55">
        <v>36</v>
      </c>
      <c r="S1202" s="60">
        <f>SQRT((P1205-P1202)^2+(Q1205-Q1202)^2)</f>
        <v>225.92963506370808</v>
      </c>
      <c r="T1202" s="61">
        <f>IF(ATAN2((P1205-P1202),(Q1205-Q1202))&lt;0,ATAN2((P1205-P1202),(Q1205-Q1202))+2*PI(),ATAN2((P1205-P1202),(Q1205-Q1202)))*200/PI()</f>
        <v>96.56063680879777</v>
      </c>
      <c r="U1202" s="60"/>
      <c r="V1202" s="60"/>
      <c r="W1202" s="60"/>
      <c r="X1202" s="57">
        <v>226</v>
      </c>
      <c r="Y1202" s="65">
        <f>SUM($X$18:X1202)</f>
        <v>139353.4</v>
      </c>
      <c r="Z1202" s="61"/>
      <c r="AI1202" s="64">
        <v>180.5</v>
      </c>
      <c r="AR1202" s="57" t="s">
        <v>1017</v>
      </c>
      <c r="AT1202" s="66">
        <v>1947</v>
      </c>
      <c r="AZ1202" s="57" t="s">
        <v>1563</v>
      </c>
      <c r="BD1202" s="57" t="s">
        <v>235</v>
      </c>
      <c r="BF1202" s="57" t="s">
        <v>1191</v>
      </c>
      <c r="BM1202" s="66"/>
    </row>
    <row r="1203" spans="1:65" s="57" customFormat="1" ht="11.25">
      <c r="A1203" s="55">
        <v>1186</v>
      </c>
      <c r="B1203" s="67" t="s">
        <v>154</v>
      </c>
      <c r="C1203" s="57" t="s">
        <v>1564</v>
      </c>
      <c r="M1203" s="64"/>
      <c r="N1203" s="63"/>
      <c r="O1203" s="55">
        <v>36</v>
      </c>
      <c r="P1203" s="60">
        <f>P1202+S1203*COS(T1203*PI()/200)</f>
        <v>7719009.597081967</v>
      </c>
      <c r="Q1203" s="60">
        <f>Q1202+S1203*SIN(T1203*PI()/200)</f>
        <v>403430.19200177304</v>
      </c>
      <c r="R1203" s="55">
        <v>36</v>
      </c>
      <c r="S1203" s="64">
        <v>2</v>
      </c>
      <c r="T1203" s="61">
        <f>T1202-100</f>
        <v>-3.439363191202233</v>
      </c>
      <c r="U1203" s="60"/>
      <c r="V1203" s="60"/>
      <c r="Y1203" s="61"/>
      <c r="Z1203" s="61"/>
      <c r="AI1203" s="63"/>
      <c r="AR1203" s="57" t="s">
        <v>1017</v>
      </c>
      <c r="AT1203" s="66">
        <v>1947</v>
      </c>
      <c r="BF1203" s="67" t="s">
        <v>1434</v>
      </c>
      <c r="BM1203" s="66" t="s">
        <v>1565</v>
      </c>
    </row>
    <row r="1204" spans="1:65" s="57" customFormat="1" ht="11.25">
      <c r="A1204" s="55">
        <v>1187</v>
      </c>
      <c r="B1204" s="67" t="s">
        <v>154</v>
      </c>
      <c r="C1204" s="57" t="s">
        <v>1566</v>
      </c>
      <c r="M1204" s="64"/>
      <c r="N1204" s="63"/>
      <c r="O1204" s="55">
        <v>36</v>
      </c>
      <c r="P1204" s="60">
        <f>P1202+S1204*COS(T1204*PI()/200)</f>
        <v>7719005.602918033</v>
      </c>
      <c r="Q1204" s="60">
        <f>Q1202+S1204*SIN(T1204*PI()/200)</f>
        <v>403430.40799822693</v>
      </c>
      <c r="R1204" s="55">
        <v>36</v>
      </c>
      <c r="S1204" s="64">
        <v>2</v>
      </c>
      <c r="T1204" s="61">
        <f>T1202+100</f>
        <v>196.56063680879777</v>
      </c>
      <c r="U1204" s="60"/>
      <c r="V1204" s="60"/>
      <c r="Y1204" s="61"/>
      <c r="Z1204" s="61"/>
      <c r="AI1204" s="63"/>
      <c r="AR1204" s="57" t="s">
        <v>1017</v>
      </c>
      <c r="AT1204" s="66">
        <v>1947</v>
      </c>
      <c r="BF1204" s="67" t="s">
        <v>1434</v>
      </c>
      <c r="BM1204" s="66" t="s">
        <v>1565</v>
      </c>
    </row>
    <row r="1205" spans="1:65" s="57" customFormat="1" ht="11.25">
      <c r="A1205" s="55">
        <v>1188</v>
      </c>
      <c r="B1205" s="57" t="s">
        <v>1186</v>
      </c>
      <c r="C1205" s="57" t="s">
        <v>1567</v>
      </c>
      <c r="L1205" s="57" t="s">
        <v>1053</v>
      </c>
      <c r="M1205" s="64"/>
      <c r="N1205" s="64"/>
      <c r="O1205" s="55">
        <v>36</v>
      </c>
      <c r="P1205" s="64">
        <v>7719019.8</v>
      </c>
      <c r="Q1205" s="64">
        <v>403655.9</v>
      </c>
      <c r="R1205" s="55">
        <v>36</v>
      </c>
      <c r="S1205" s="60">
        <f>SQRT((P1208-P1205)^2+(Q1208-Q1205)^2)</f>
        <v>271.0988380646075</v>
      </c>
      <c r="T1205" s="61">
        <f>IF(ATAN2((P1208-P1205),(Q1208-Q1205))&lt;0,ATAN2((P1208-P1205),(Q1208-Q1205))+2*PI(),ATAN2((P1208-P1205),(Q1208-Q1205)))*200/PI()</f>
        <v>96.54631399034976</v>
      </c>
      <c r="U1205" s="60"/>
      <c r="V1205" s="60"/>
      <c r="W1205" s="60"/>
      <c r="X1205" s="57">
        <v>271.1</v>
      </c>
      <c r="Y1205" s="65">
        <f>SUM($X$18:X1205)</f>
        <v>139624.5</v>
      </c>
      <c r="Z1205" s="61"/>
      <c r="AI1205" s="64">
        <v>181</v>
      </c>
      <c r="AR1205" s="57" t="s">
        <v>1017</v>
      </c>
      <c r="AT1205" s="66">
        <v>1947</v>
      </c>
      <c r="AZ1205" s="57" t="s">
        <v>1568</v>
      </c>
      <c r="BD1205" s="57" t="s">
        <v>235</v>
      </c>
      <c r="BF1205" s="57" t="s">
        <v>1191</v>
      </c>
      <c r="BM1205" s="66"/>
    </row>
    <row r="1206" spans="1:65" s="57" customFormat="1" ht="11.25">
      <c r="A1206" s="55">
        <v>1189</v>
      </c>
      <c r="B1206" s="67" t="s">
        <v>154</v>
      </c>
      <c r="C1206" s="57" t="s">
        <v>1569</v>
      </c>
      <c r="M1206" s="64"/>
      <c r="N1206" s="63"/>
      <c r="O1206" s="55">
        <v>36</v>
      </c>
      <c r="P1206" s="60">
        <f>P1205+S1206*COS(T1206*PI()/200)</f>
        <v>7719021.797057618</v>
      </c>
      <c r="Q1206" s="60">
        <f>Q1205+S1206*SIN(T1206*PI()/200)</f>
        <v>403655.79155246774</v>
      </c>
      <c r="R1206" s="55">
        <v>36</v>
      </c>
      <c r="S1206" s="64">
        <v>2</v>
      </c>
      <c r="T1206" s="61">
        <f>T1205-100</f>
        <v>-3.453686009650241</v>
      </c>
      <c r="U1206" s="60"/>
      <c r="V1206" s="60"/>
      <c r="Y1206" s="61"/>
      <c r="Z1206" s="61"/>
      <c r="AI1206" s="63"/>
      <c r="AR1206" s="57" t="s">
        <v>1017</v>
      </c>
      <c r="AT1206" s="66">
        <v>1947</v>
      </c>
      <c r="BF1206" s="67" t="s">
        <v>1434</v>
      </c>
      <c r="BM1206" s="66" t="s">
        <v>1565</v>
      </c>
    </row>
    <row r="1207" spans="1:65" s="57" customFormat="1" ht="11.25">
      <c r="A1207" s="55">
        <v>1190</v>
      </c>
      <c r="B1207" s="67" t="s">
        <v>154</v>
      </c>
      <c r="C1207" s="57" t="s">
        <v>1570</v>
      </c>
      <c r="M1207" s="64"/>
      <c r="N1207" s="63"/>
      <c r="O1207" s="55">
        <v>36</v>
      </c>
      <c r="P1207" s="60">
        <f>P1205+S1207*COS(T1207*PI()/200)</f>
        <v>7719017.802942381</v>
      </c>
      <c r="Q1207" s="60">
        <f>Q1205+S1207*SIN(T1207*PI()/200)</f>
        <v>403656.0084475323</v>
      </c>
      <c r="R1207" s="55">
        <v>36</v>
      </c>
      <c r="S1207" s="64">
        <v>2</v>
      </c>
      <c r="T1207" s="61">
        <f>T1205+100</f>
        <v>196.54631399034974</v>
      </c>
      <c r="U1207" s="60"/>
      <c r="V1207" s="60"/>
      <c r="Y1207" s="61"/>
      <c r="Z1207" s="61"/>
      <c r="AI1207" s="63"/>
      <c r="AR1207" s="57" t="s">
        <v>1017</v>
      </c>
      <c r="AT1207" s="66">
        <v>1947</v>
      </c>
      <c r="BF1207" s="67" t="s">
        <v>1434</v>
      </c>
      <c r="BM1207" s="66" t="s">
        <v>1565</v>
      </c>
    </row>
    <row r="1208" spans="1:65" s="57" customFormat="1" ht="11.25">
      <c r="A1208" s="55">
        <v>1191</v>
      </c>
      <c r="B1208" s="57" t="s">
        <v>1186</v>
      </c>
      <c r="C1208" s="57" t="s">
        <v>1571</v>
      </c>
      <c r="L1208" s="57" t="s">
        <v>1053</v>
      </c>
      <c r="M1208" s="64"/>
      <c r="N1208" s="64"/>
      <c r="O1208" s="55">
        <v>36</v>
      </c>
      <c r="P1208" s="64">
        <v>7719034.5</v>
      </c>
      <c r="Q1208" s="64">
        <v>403926.6</v>
      </c>
      <c r="R1208" s="55">
        <v>36</v>
      </c>
      <c r="S1208" s="60">
        <f>SQRT((P1211-P1208)^2+(Q1211-Q1208)^2)</f>
        <v>484.38758241722263</v>
      </c>
      <c r="T1208" s="61">
        <f>IF(ATAN2((P1211-P1208),(Q1211-Q1208))&lt;0,ATAN2((P1211-P1208),(Q1211-Q1208))+2*PI(),ATAN2((P1211-P1208),(Q1211-Q1208)))*200/PI()</f>
        <v>96.60755834027357</v>
      </c>
      <c r="U1208" s="60"/>
      <c r="V1208" s="60"/>
      <c r="W1208" s="60"/>
      <c r="X1208" s="57">
        <v>484.1</v>
      </c>
      <c r="Y1208" s="65">
        <f>SUM($X$18:X1208)</f>
        <v>140108.6</v>
      </c>
      <c r="Z1208" s="61"/>
      <c r="AI1208" s="64">
        <v>177.6</v>
      </c>
      <c r="AR1208" s="57" t="s">
        <v>1017</v>
      </c>
      <c r="AT1208" s="66">
        <v>1947</v>
      </c>
      <c r="AZ1208" s="57" t="s">
        <v>1572</v>
      </c>
      <c r="BD1208" s="57" t="s">
        <v>235</v>
      </c>
      <c r="BF1208" s="57" t="s">
        <v>1191</v>
      </c>
      <c r="BM1208" s="66"/>
    </row>
    <row r="1209" spans="1:65" s="57" customFormat="1" ht="11.25">
      <c r="A1209" s="55">
        <v>1192</v>
      </c>
      <c r="B1209" s="67" t="s">
        <v>154</v>
      </c>
      <c r="C1209" s="57" t="s">
        <v>1573</v>
      </c>
      <c r="M1209" s="64"/>
      <c r="N1209" s="63"/>
      <c r="O1209" s="55">
        <v>36</v>
      </c>
      <c r="P1209" s="60">
        <f>P1208+S1209*COS(T1209*PI()/200)</f>
        <v>7719036.497161023</v>
      </c>
      <c r="Q1209" s="60">
        <f>Q1208+S1209*SIN(T1209*PI()/200)</f>
        <v>403926.4934737349</v>
      </c>
      <c r="R1209" s="55">
        <v>36</v>
      </c>
      <c r="S1209" s="64">
        <v>2</v>
      </c>
      <c r="T1209" s="61">
        <f>T1208-100</f>
        <v>-3.3924416597264297</v>
      </c>
      <c r="U1209" s="60"/>
      <c r="V1209" s="60"/>
      <c r="Y1209" s="61"/>
      <c r="Z1209" s="61"/>
      <c r="AI1209" s="63"/>
      <c r="AR1209" s="57" t="s">
        <v>1017</v>
      </c>
      <c r="AT1209" s="66">
        <v>1947</v>
      </c>
      <c r="BF1209" s="67" t="s">
        <v>1574</v>
      </c>
      <c r="BM1209" s="66" t="s">
        <v>1565</v>
      </c>
    </row>
    <row r="1210" spans="1:65" s="57" customFormat="1" ht="11.25">
      <c r="A1210" s="55">
        <v>1193</v>
      </c>
      <c r="B1210" s="67" t="s">
        <v>154</v>
      </c>
      <c r="C1210" s="57" t="s">
        <v>1575</v>
      </c>
      <c r="M1210" s="64"/>
      <c r="N1210" s="63"/>
      <c r="O1210" s="55">
        <v>36</v>
      </c>
      <c r="P1210" s="60">
        <f>P1208+S1210*COS(T1210*PI()/200)</f>
        <v>7719032.502838977</v>
      </c>
      <c r="Q1210" s="60">
        <f>Q1208+S1210*SIN(T1210*PI()/200)</f>
        <v>403926.7065262651</v>
      </c>
      <c r="R1210" s="55">
        <v>36</v>
      </c>
      <c r="S1210" s="64">
        <v>2</v>
      </c>
      <c r="T1210" s="61">
        <f>T1208+100</f>
        <v>196.60755834027356</v>
      </c>
      <c r="U1210" s="60"/>
      <c r="V1210" s="60"/>
      <c r="Y1210" s="61"/>
      <c r="Z1210" s="61"/>
      <c r="AI1210" s="63"/>
      <c r="AR1210" s="57" t="s">
        <v>1017</v>
      </c>
      <c r="AT1210" s="66">
        <v>1947</v>
      </c>
      <c r="BF1210" s="67" t="s">
        <v>1434</v>
      </c>
      <c r="BM1210" s="66" t="s">
        <v>1565</v>
      </c>
    </row>
    <row r="1211" spans="1:65" s="57" customFormat="1" ht="11.25">
      <c r="A1211" s="55">
        <v>1194</v>
      </c>
      <c r="B1211" s="57" t="s">
        <v>1186</v>
      </c>
      <c r="C1211" s="57" t="s">
        <v>1576</v>
      </c>
      <c r="L1211" s="57" t="s">
        <v>1053</v>
      </c>
      <c r="M1211" s="64"/>
      <c r="N1211" s="64"/>
      <c r="O1211" s="55">
        <v>36</v>
      </c>
      <c r="P1211" s="64">
        <v>7719060.3</v>
      </c>
      <c r="Q1211" s="64">
        <v>404410.3</v>
      </c>
      <c r="R1211" s="55">
        <v>36</v>
      </c>
      <c r="S1211" s="60">
        <f>SQRT((P1214-P1211)^2+(Q1214-Q1211)^2)</f>
        <v>343.50394466442566</v>
      </c>
      <c r="T1211" s="61">
        <f>IF(ATAN2((P1214-P1211),(Q1214-Q1211))&lt;0,ATAN2((P1214-P1211),(Q1214-Q1211))+2*PI(),ATAN2((P1214-P1211),(Q1214-Q1211)))*200/PI()</f>
        <v>96.55115408651946</v>
      </c>
      <c r="U1211" s="60"/>
      <c r="V1211" s="60"/>
      <c r="W1211" s="60"/>
      <c r="X1211" s="57">
        <v>343.8</v>
      </c>
      <c r="Y1211" s="65">
        <f>SUM($X$18:X1211)</f>
        <v>140452.4</v>
      </c>
      <c r="Z1211" s="61"/>
      <c r="AI1211" s="64">
        <v>191.6</v>
      </c>
      <c r="AR1211" s="57" t="s">
        <v>1017</v>
      </c>
      <c r="AT1211" s="66">
        <v>1947</v>
      </c>
      <c r="AZ1211" s="57" t="s">
        <v>1577</v>
      </c>
      <c r="BD1211" s="57" t="s">
        <v>235</v>
      </c>
      <c r="BF1211" s="57" t="s">
        <v>1191</v>
      </c>
      <c r="BM1211" s="66"/>
    </row>
    <row r="1212" spans="1:65" s="57" customFormat="1" ht="11.25">
      <c r="A1212" s="55">
        <v>1195</v>
      </c>
      <c r="B1212" s="67" t="s">
        <v>154</v>
      </c>
      <c r="C1212" s="57" t="s">
        <v>1578</v>
      </c>
      <c r="M1212" s="64"/>
      <c r="N1212" s="63"/>
      <c r="O1212" s="55">
        <v>36</v>
      </c>
      <c r="P1212" s="60">
        <f>P1211+S1212*COS(T1212*PI()/200)</f>
        <v>7719062.297065858</v>
      </c>
      <c r="Q1212" s="60">
        <f>Q1211+S1212*SIN(T1212*PI()/200)</f>
        <v>404410.1917043004</v>
      </c>
      <c r="R1212" s="55">
        <v>36</v>
      </c>
      <c r="S1212" s="64">
        <v>2</v>
      </c>
      <c r="T1212" s="61">
        <f>T1211-100</f>
        <v>-3.4488459134805396</v>
      </c>
      <c r="U1212" s="60"/>
      <c r="V1212" s="60"/>
      <c r="Y1212" s="61"/>
      <c r="Z1212" s="61"/>
      <c r="AI1212" s="63"/>
      <c r="AR1212" s="57" t="s">
        <v>1017</v>
      </c>
      <c r="AT1212" s="66">
        <v>1947</v>
      </c>
      <c r="BF1212" s="67" t="s">
        <v>1434</v>
      </c>
      <c r="BM1212" s="66" t="s">
        <v>1474</v>
      </c>
    </row>
    <row r="1213" spans="1:65" s="57" customFormat="1" ht="11.25">
      <c r="A1213" s="55">
        <v>1196</v>
      </c>
      <c r="B1213" s="67" t="s">
        <v>154</v>
      </c>
      <c r="C1213" s="57" t="s">
        <v>1579</v>
      </c>
      <c r="M1213" s="64"/>
      <c r="N1213" s="63"/>
      <c r="O1213" s="55">
        <v>36</v>
      </c>
      <c r="P1213" s="60">
        <f>P1211+S1213*COS(T1213*PI()/200)</f>
        <v>7719058.302934142</v>
      </c>
      <c r="Q1213" s="60">
        <f>Q1211+S1213*SIN(T1213*PI()/200)</f>
        <v>404410.40829569957</v>
      </c>
      <c r="R1213" s="55">
        <v>36</v>
      </c>
      <c r="S1213" s="64">
        <v>2</v>
      </c>
      <c r="T1213" s="61">
        <f>T1211+100</f>
        <v>196.55115408651946</v>
      </c>
      <c r="U1213" s="60"/>
      <c r="V1213" s="60"/>
      <c r="Y1213" s="61"/>
      <c r="Z1213" s="61"/>
      <c r="AI1213" s="63"/>
      <c r="AR1213" s="57" t="s">
        <v>1017</v>
      </c>
      <c r="AT1213" s="66">
        <v>1947</v>
      </c>
      <c r="BF1213" s="67" t="s">
        <v>1434</v>
      </c>
      <c r="BM1213" s="66" t="s">
        <v>1474</v>
      </c>
    </row>
    <row r="1214" spans="1:65" s="57" customFormat="1" ht="11.25">
      <c r="A1214" s="55">
        <v>1197</v>
      </c>
      <c r="B1214" s="57" t="s">
        <v>1186</v>
      </c>
      <c r="C1214" s="57" t="s">
        <v>1580</v>
      </c>
      <c r="L1214" s="57" t="s">
        <v>1053</v>
      </c>
      <c r="M1214" s="64"/>
      <c r="N1214" s="64"/>
      <c r="O1214" s="55">
        <v>36</v>
      </c>
      <c r="P1214" s="64">
        <v>7719078.9</v>
      </c>
      <c r="Q1214" s="64">
        <v>404753.3</v>
      </c>
      <c r="R1214" s="55">
        <v>36</v>
      </c>
      <c r="S1214" s="60">
        <f>SQRT((P1217-P1214)^2+(Q1217-Q1214)^2)</f>
        <v>375.2603629481919</v>
      </c>
      <c r="T1214" s="61">
        <f>IF(ATAN2((P1217-P1214),(Q1217-Q1214))&lt;0,ATAN2((P1217-P1214),(Q1217-Q1214))+2*PI(),ATAN2((P1217-P1214),(Q1217-Q1214)))*200/PI()</f>
        <v>96.520494420227</v>
      </c>
      <c r="U1214" s="60"/>
      <c r="V1214" s="60"/>
      <c r="W1214" s="60"/>
      <c r="X1214" s="57">
        <v>375.3</v>
      </c>
      <c r="Y1214" s="65">
        <f>SUM($X$18:X1214)</f>
        <v>140827.69999999998</v>
      </c>
      <c r="Z1214" s="61"/>
      <c r="AI1214" s="64">
        <v>207.3</v>
      </c>
      <c r="AR1214" s="57" t="s">
        <v>1017</v>
      </c>
      <c r="AT1214" s="66">
        <v>1947</v>
      </c>
      <c r="AZ1214" s="57" t="s">
        <v>1581</v>
      </c>
      <c r="BD1214" s="57" t="s">
        <v>235</v>
      </c>
      <c r="BF1214" s="57" t="s">
        <v>1191</v>
      </c>
      <c r="BM1214" s="66"/>
    </row>
    <row r="1215" spans="1:65" s="57" customFormat="1" ht="11.25">
      <c r="A1215" s="55">
        <v>1198</v>
      </c>
      <c r="B1215" s="67" t="s">
        <v>154</v>
      </c>
      <c r="C1215" s="57" t="s">
        <v>1582</v>
      </c>
      <c r="M1215" s="64"/>
      <c r="N1215" s="63"/>
      <c r="O1215" s="55">
        <v>36</v>
      </c>
      <c r="P1215" s="60">
        <f>P1214+S1215*COS(T1215*PI()/200)</f>
        <v>7719080.897013471</v>
      </c>
      <c r="Q1215" s="60">
        <f>Q1214+S1215*SIN(T1215*PI()/200)</f>
        <v>404753.1907425242</v>
      </c>
      <c r="R1215" s="55">
        <v>36</v>
      </c>
      <c r="S1215" s="64">
        <v>2</v>
      </c>
      <c r="T1215" s="61">
        <f>T1214-100</f>
        <v>-3.4795055797730043</v>
      </c>
      <c r="U1215" s="60"/>
      <c r="V1215" s="60"/>
      <c r="Y1215" s="61"/>
      <c r="Z1215" s="61"/>
      <c r="AI1215" s="63"/>
      <c r="AR1215" s="57" t="s">
        <v>1017</v>
      </c>
      <c r="AT1215" s="66">
        <v>1947</v>
      </c>
      <c r="BF1215" s="67" t="s">
        <v>1434</v>
      </c>
      <c r="BM1215" s="66" t="s">
        <v>1474</v>
      </c>
    </row>
    <row r="1216" spans="1:65" s="57" customFormat="1" ht="11.25">
      <c r="A1216" s="55">
        <v>1199</v>
      </c>
      <c r="B1216" s="67" t="s">
        <v>154</v>
      </c>
      <c r="C1216" s="57" t="s">
        <v>1583</v>
      </c>
      <c r="M1216" s="64"/>
      <c r="N1216" s="63"/>
      <c r="O1216" s="55">
        <v>36</v>
      </c>
      <c r="P1216" s="60">
        <f>P1214+S1216*COS(T1216*PI()/200)</f>
        <v>7719076.902986529</v>
      </c>
      <c r="Q1216" s="60">
        <f>Q1214+S1216*SIN(T1216*PI()/200)</f>
        <v>404753.40925747575</v>
      </c>
      <c r="R1216" s="55">
        <v>36</v>
      </c>
      <c r="S1216" s="64">
        <v>2</v>
      </c>
      <c r="T1216" s="61">
        <f>T1214+100</f>
        <v>196.520494420227</v>
      </c>
      <c r="U1216" s="60"/>
      <c r="V1216" s="60"/>
      <c r="Y1216" s="61"/>
      <c r="Z1216" s="61"/>
      <c r="AI1216" s="63"/>
      <c r="AR1216" s="57" t="s">
        <v>1017</v>
      </c>
      <c r="AT1216" s="66">
        <v>1947</v>
      </c>
      <c r="BF1216" s="67" t="s">
        <v>1434</v>
      </c>
      <c r="BM1216" s="66" t="s">
        <v>1474</v>
      </c>
    </row>
    <row r="1217" spans="1:65" s="57" customFormat="1" ht="11.25">
      <c r="A1217" s="55">
        <v>1200</v>
      </c>
      <c r="B1217" s="57" t="s">
        <v>129</v>
      </c>
      <c r="C1217" s="57" t="s">
        <v>1584</v>
      </c>
      <c r="L1217" s="57" t="s">
        <v>1053</v>
      </c>
      <c r="M1217" s="64"/>
      <c r="N1217" s="64"/>
      <c r="O1217" s="55">
        <v>36</v>
      </c>
      <c r="P1217" s="64">
        <v>7719099.4</v>
      </c>
      <c r="Q1217" s="64">
        <v>405128</v>
      </c>
      <c r="R1217" s="55">
        <v>36</v>
      </c>
      <c r="S1217" s="60">
        <f>SQRT((P1218-P1217)^2+(Q1218-Q1217)^2)</f>
        <v>360.68958953651315</v>
      </c>
      <c r="T1217" s="61">
        <f>IF(ATAN2((P1218-P1217),(Q1218-Q1217))&lt;0,ATAN2((P1218-P1217),(Q1218-Q1217))+2*PI(),ATAN2((P1218-P1217),(Q1218-Q1217)))*200/PI()</f>
        <v>104.71688413738553</v>
      </c>
      <c r="U1217" s="60"/>
      <c r="V1217" s="60"/>
      <c r="W1217" s="60"/>
      <c r="X1217" s="57">
        <v>360.7</v>
      </c>
      <c r="Y1217" s="65">
        <f>SUM($X$18:X1217)</f>
        <v>141188.4</v>
      </c>
      <c r="Z1217" s="78"/>
      <c r="AI1217" s="64">
        <v>214.3</v>
      </c>
      <c r="AR1217" s="57" t="s">
        <v>1017</v>
      </c>
      <c r="AT1217" s="66">
        <v>1826</v>
      </c>
      <c r="AZ1217" s="57" t="s">
        <v>1585</v>
      </c>
      <c r="BC1217" s="57" t="s">
        <v>1367</v>
      </c>
      <c r="BD1217" s="57" t="s">
        <v>1190</v>
      </c>
      <c r="BF1217" s="57" t="s">
        <v>1248</v>
      </c>
      <c r="BM1217" s="66" t="s">
        <v>1240</v>
      </c>
    </row>
    <row r="1218" spans="1:65" s="57" customFormat="1" ht="11.25">
      <c r="A1218" s="55">
        <v>1201</v>
      </c>
      <c r="B1218" s="57" t="s">
        <v>1186</v>
      </c>
      <c r="C1218" s="57" t="s">
        <v>1586</v>
      </c>
      <c r="L1218" s="57" t="s">
        <v>1053</v>
      </c>
      <c r="M1218" s="64"/>
      <c r="N1218" s="64"/>
      <c r="O1218" s="55">
        <v>36</v>
      </c>
      <c r="P1218" s="64">
        <v>7719072.7</v>
      </c>
      <c r="Q1218" s="64">
        <v>405487.7</v>
      </c>
      <c r="R1218" s="55">
        <v>36</v>
      </c>
      <c r="S1218" s="60">
        <f>SQRT((P1221-P1218)^2+(Q1221-Q1218)^2)</f>
        <v>325.807305013287</v>
      </c>
      <c r="T1218" s="61">
        <f>IF(ATAN2((P1221-P1218),(Q1221-Q1218))&lt;0,ATAN2((P1221-P1218),(Q1221-Q1218))+2*PI(),ATAN2((P1221-P1218),(Q1221-Q1218)))*200/PI()</f>
        <v>105.00734098207384</v>
      </c>
      <c r="U1218" s="60"/>
      <c r="V1218" s="60"/>
      <c r="W1218" s="60"/>
      <c r="X1218" s="57">
        <v>325.8</v>
      </c>
      <c r="Y1218" s="65">
        <f>SUM($X$18:X1218)</f>
        <v>141514.19999999998</v>
      </c>
      <c r="Z1218" s="78"/>
      <c r="AI1218" s="64">
        <v>212.9</v>
      </c>
      <c r="AR1218" s="57" t="s">
        <v>1017</v>
      </c>
      <c r="AT1218" s="66">
        <v>1947</v>
      </c>
      <c r="AZ1218" s="57" t="s">
        <v>1587</v>
      </c>
      <c r="BD1218" s="57" t="s">
        <v>235</v>
      </c>
      <c r="BF1218" s="57" t="s">
        <v>1191</v>
      </c>
      <c r="BM1218" s="66"/>
    </row>
    <row r="1219" spans="1:65" s="57" customFormat="1" ht="11.25">
      <c r="A1219" s="55">
        <v>1202</v>
      </c>
      <c r="B1219" s="67" t="s">
        <v>154</v>
      </c>
      <c r="C1219" s="57" t="s">
        <v>1588</v>
      </c>
      <c r="M1219" s="64"/>
      <c r="N1219" s="63"/>
      <c r="O1219" s="55">
        <v>36</v>
      </c>
      <c r="P1219" s="60">
        <f>P1218+S1219*COS(T1219*PI()/200)</f>
        <v>7719074.69381656</v>
      </c>
      <c r="Q1219" s="60">
        <f>Q1218+S1219*SIN(T1219*PI()/200)</f>
        <v>405487.85714810324</v>
      </c>
      <c r="R1219" s="55">
        <v>36</v>
      </c>
      <c r="S1219" s="64">
        <v>2</v>
      </c>
      <c r="T1219" s="61">
        <f>T1218-100</f>
        <v>5.007340982073842</v>
      </c>
      <c r="U1219" s="60"/>
      <c r="V1219" s="60"/>
      <c r="Y1219" s="61"/>
      <c r="Z1219" s="61"/>
      <c r="AI1219" s="63"/>
      <c r="AR1219" s="57" t="s">
        <v>1017</v>
      </c>
      <c r="AT1219" s="66">
        <v>1947</v>
      </c>
      <c r="BF1219" s="67" t="s">
        <v>1217</v>
      </c>
      <c r="BM1219" s="66" t="s">
        <v>1220</v>
      </c>
    </row>
    <row r="1220" spans="1:65" s="57" customFormat="1" ht="11.25">
      <c r="A1220" s="55">
        <v>1203</v>
      </c>
      <c r="B1220" s="67" t="s">
        <v>154</v>
      </c>
      <c r="C1220" s="57" t="s">
        <v>1589</v>
      </c>
      <c r="M1220" s="64"/>
      <c r="N1220" s="63"/>
      <c r="O1220" s="55">
        <v>36</v>
      </c>
      <c r="P1220" s="60">
        <f>P1218+S1220*COS(T1220*PI()/200)</f>
        <v>7719070.70618344</v>
      </c>
      <c r="Q1220" s="60">
        <f>Q1218+S1220*SIN(T1220*PI()/200)</f>
        <v>405487.5428518968</v>
      </c>
      <c r="R1220" s="55">
        <v>36</v>
      </c>
      <c r="S1220" s="64">
        <v>2</v>
      </c>
      <c r="T1220" s="61">
        <f>T1218+100</f>
        <v>205.00734098207386</v>
      </c>
      <c r="U1220" s="60"/>
      <c r="V1220" s="60"/>
      <c r="Y1220" s="61"/>
      <c r="Z1220" s="61"/>
      <c r="AI1220" s="63"/>
      <c r="AR1220" s="57" t="s">
        <v>1017</v>
      </c>
      <c r="AT1220" s="66">
        <v>1947</v>
      </c>
      <c r="BF1220" s="67"/>
      <c r="BM1220" s="66" t="s">
        <v>1240</v>
      </c>
    </row>
    <row r="1221" spans="1:65" s="57" customFormat="1" ht="11.25">
      <c r="A1221" s="55">
        <v>1204</v>
      </c>
      <c r="B1221" s="57" t="s">
        <v>1186</v>
      </c>
      <c r="C1221" s="57" t="s">
        <v>1590</v>
      </c>
      <c r="L1221" s="57" t="s">
        <v>1053</v>
      </c>
      <c r="M1221" s="64"/>
      <c r="N1221" s="64"/>
      <c r="O1221" s="55">
        <v>36</v>
      </c>
      <c r="P1221" s="64">
        <v>7719047.1</v>
      </c>
      <c r="Q1221" s="64">
        <v>405812.5</v>
      </c>
      <c r="R1221" s="55">
        <v>36</v>
      </c>
      <c r="S1221" s="60">
        <f>SQRT((P1224-P1221)^2+(Q1224-Q1221)^2)</f>
        <v>196.5430232798639</v>
      </c>
      <c r="T1221" s="61">
        <f>IF(ATAN2((P1224-P1221),(Q1224-Q1221))&lt;0,ATAN2((P1224-P1221),(Q1224-Q1221))+2*PI(),ATAN2((P1224-P1221),(Q1224-Q1221)))*200/PI()</f>
        <v>104.73342577528928</v>
      </c>
      <c r="U1221" s="60"/>
      <c r="V1221" s="60"/>
      <c r="W1221" s="60"/>
      <c r="X1221" s="57">
        <v>196.5</v>
      </c>
      <c r="Y1221" s="65">
        <f>SUM($X$18:X1221)</f>
        <v>141710.69999999998</v>
      </c>
      <c r="Z1221" s="78"/>
      <c r="AI1221" s="64">
        <v>205.5</v>
      </c>
      <c r="AR1221" s="57" t="s">
        <v>1017</v>
      </c>
      <c r="AT1221" s="66">
        <v>1947</v>
      </c>
      <c r="AZ1221" s="57" t="s">
        <v>1591</v>
      </c>
      <c r="BD1221" s="57" t="s">
        <v>235</v>
      </c>
      <c r="BF1221" s="57" t="s">
        <v>1191</v>
      </c>
      <c r="BM1221" s="66"/>
    </row>
    <row r="1222" spans="1:65" s="57" customFormat="1" ht="11.25">
      <c r="A1222" s="55">
        <v>1205</v>
      </c>
      <c r="B1222" s="67" t="s">
        <v>154</v>
      </c>
      <c r="C1222" s="57" t="s">
        <v>1592</v>
      </c>
      <c r="M1222" s="64"/>
      <c r="N1222" s="63"/>
      <c r="O1222" s="55">
        <v>36</v>
      </c>
      <c r="P1222" s="60">
        <f>P1221+S1222*COS(T1222*PI()/200)</f>
        <v>7719049.094474255</v>
      </c>
      <c r="Q1222" s="60">
        <f>Q1221+S1222*SIN(T1222*PI()/200)</f>
        <v>405812.6485679802</v>
      </c>
      <c r="R1222" s="55">
        <v>36</v>
      </c>
      <c r="S1222" s="64">
        <v>2</v>
      </c>
      <c r="T1222" s="61">
        <f>T1221-100</f>
        <v>4.733425775289277</v>
      </c>
      <c r="U1222" s="60"/>
      <c r="V1222" s="60"/>
      <c r="Y1222" s="61"/>
      <c r="Z1222" s="61"/>
      <c r="AI1222" s="63"/>
      <c r="AR1222" s="57" t="s">
        <v>1017</v>
      </c>
      <c r="AT1222" s="66">
        <v>1947</v>
      </c>
      <c r="BF1222" s="67" t="s">
        <v>1434</v>
      </c>
      <c r="BM1222" s="66" t="s">
        <v>1593</v>
      </c>
    </row>
    <row r="1223" spans="1:65" s="57" customFormat="1" ht="11.25">
      <c r="A1223" s="55">
        <v>1206</v>
      </c>
      <c r="B1223" s="67" t="s">
        <v>154</v>
      </c>
      <c r="C1223" s="57" t="s">
        <v>1594</v>
      </c>
      <c r="M1223" s="64"/>
      <c r="N1223" s="63"/>
      <c r="O1223" s="55">
        <v>36</v>
      </c>
      <c r="P1223" s="60">
        <f>P1221+S1223*COS(T1223*PI()/200)</f>
        <v>7719045.105525744</v>
      </c>
      <c r="Q1223" s="60">
        <f>Q1221+S1223*SIN(T1223*PI()/200)</f>
        <v>405812.3514320198</v>
      </c>
      <c r="R1223" s="55">
        <v>36</v>
      </c>
      <c r="S1223" s="64">
        <v>2</v>
      </c>
      <c r="T1223" s="61">
        <f>T1221+100</f>
        <v>204.73342577528928</v>
      </c>
      <c r="U1223" s="60"/>
      <c r="V1223" s="60"/>
      <c r="Y1223" s="61"/>
      <c r="Z1223" s="61"/>
      <c r="AI1223" s="63"/>
      <c r="AR1223" s="57" t="s">
        <v>1017</v>
      </c>
      <c r="AT1223" s="66">
        <v>1947</v>
      </c>
      <c r="BF1223" s="67" t="s">
        <v>1434</v>
      </c>
      <c r="BM1223" s="66" t="s">
        <v>1593</v>
      </c>
    </row>
    <row r="1224" spans="1:65" s="57" customFormat="1" ht="11.25">
      <c r="A1224" s="55">
        <v>1207</v>
      </c>
      <c r="B1224" s="57" t="s">
        <v>1186</v>
      </c>
      <c r="C1224" s="57" t="s">
        <v>1595</v>
      </c>
      <c r="L1224" s="57" t="s">
        <v>1053</v>
      </c>
      <c r="M1224" s="64"/>
      <c r="N1224" s="64"/>
      <c r="O1224" s="55">
        <v>36</v>
      </c>
      <c r="P1224" s="64">
        <v>7719032.5</v>
      </c>
      <c r="Q1224" s="64">
        <v>406008.5</v>
      </c>
      <c r="R1224" s="55">
        <v>36</v>
      </c>
      <c r="S1224" s="60">
        <f>SQRT((P1227-P1224)^2+(Q1227-Q1224)^2)</f>
        <v>448.3293989914112</v>
      </c>
      <c r="T1224" s="61">
        <f>IF(ATAN2((P1227-P1224),(Q1227-Q1224))&lt;0,ATAN2((P1227-P1224),(Q1227-Q1224))+2*PI(),ATAN2((P1227-P1224),(Q1227-Q1224)))*200/PI()</f>
        <v>104.90378654425714</v>
      </c>
      <c r="U1224" s="60"/>
      <c r="V1224" s="60"/>
      <c r="W1224" s="60"/>
      <c r="X1224" s="57">
        <v>448.3</v>
      </c>
      <c r="Y1224" s="65">
        <f>SUM($X$18:X1224)</f>
        <v>142158.99999999997</v>
      </c>
      <c r="Z1224" s="78"/>
      <c r="AI1224" s="64">
        <v>210.8</v>
      </c>
      <c r="AR1224" s="57" t="s">
        <v>1017</v>
      </c>
      <c r="AT1224" s="66">
        <v>1947</v>
      </c>
      <c r="AZ1224" s="57" t="s">
        <v>1596</v>
      </c>
      <c r="BD1224" s="57" t="s">
        <v>235</v>
      </c>
      <c r="BF1224" s="57" t="s">
        <v>1191</v>
      </c>
      <c r="BM1224" s="66"/>
    </row>
    <row r="1225" spans="1:65" s="57" customFormat="1" ht="11.25">
      <c r="A1225" s="55">
        <v>1208</v>
      </c>
      <c r="B1225" s="67" t="s">
        <v>154</v>
      </c>
      <c r="C1225" s="57" t="s">
        <v>1597</v>
      </c>
      <c r="M1225" s="64"/>
      <c r="N1225" s="63"/>
      <c r="O1225" s="55">
        <v>36</v>
      </c>
      <c r="P1225" s="60">
        <f>P1224+S1225*COS(T1225*PI()/200)</f>
        <v>7719034.494069544</v>
      </c>
      <c r="Q1225" s="60">
        <f>Q1224+S1225*SIN(T1225*PI()/200)</f>
        <v>406008.6539046963</v>
      </c>
      <c r="R1225" s="55">
        <v>36</v>
      </c>
      <c r="S1225" s="64">
        <v>2</v>
      </c>
      <c r="T1225" s="61">
        <f>T1224-100</f>
        <v>4.903786544257144</v>
      </c>
      <c r="U1225" s="60"/>
      <c r="V1225" s="60"/>
      <c r="Y1225" s="61"/>
      <c r="Z1225" s="61"/>
      <c r="AI1225" s="63"/>
      <c r="AR1225" s="57" t="s">
        <v>1017</v>
      </c>
      <c r="AT1225" s="66">
        <v>1947</v>
      </c>
      <c r="BF1225" s="67" t="s">
        <v>1598</v>
      </c>
      <c r="BM1225" s="66" t="s">
        <v>1565</v>
      </c>
    </row>
    <row r="1226" spans="1:65" s="57" customFormat="1" ht="11.25">
      <c r="A1226" s="55">
        <v>1209</v>
      </c>
      <c r="B1226" s="67" t="s">
        <v>154</v>
      </c>
      <c r="C1226" s="57" t="s">
        <v>1599</v>
      </c>
      <c r="M1226" s="64"/>
      <c r="N1226" s="63"/>
      <c r="O1226" s="55">
        <v>36</v>
      </c>
      <c r="P1226" s="60">
        <f>P1224+S1226*COS(T1226*PI()/200)</f>
        <v>7719030.505930456</v>
      </c>
      <c r="Q1226" s="60">
        <f>Q1224+S1226*SIN(T1226*PI()/200)</f>
        <v>406008.3460953037</v>
      </c>
      <c r="R1226" s="55">
        <v>36</v>
      </c>
      <c r="S1226" s="64">
        <v>2</v>
      </c>
      <c r="T1226" s="61">
        <f>T1224+100</f>
        <v>204.90378654425714</v>
      </c>
      <c r="U1226" s="60"/>
      <c r="V1226" s="60"/>
      <c r="Y1226" s="61"/>
      <c r="Z1226" s="61"/>
      <c r="AI1226" s="63"/>
      <c r="AR1226" s="57" t="s">
        <v>1017</v>
      </c>
      <c r="AT1226" s="66">
        <v>1947</v>
      </c>
      <c r="BF1226" s="67" t="s">
        <v>1434</v>
      </c>
      <c r="BM1226" s="66" t="s">
        <v>1565</v>
      </c>
    </row>
    <row r="1227" spans="1:65" s="57" customFormat="1" ht="11.25">
      <c r="A1227" s="55">
        <v>1210</v>
      </c>
      <c r="B1227" s="57" t="s">
        <v>129</v>
      </c>
      <c r="C1227" s="57" t="s">
        <v>1600</v>
      </c>
      <c r="L1227" s="57" t="s">
        <v>1053</v>
      </c>
      <c r="M1227" s="64"/>
      <c r="N1227" s="64"/>
      <c r="O1227" s="55">
        <v>36</v>
      </c>
      <c r="P1227" s="64">
        <v>7718998</v>
      </c>
      <c r="Q1227" s="64">
        <v>406455.5</v>
      </c>
      <c r="R1227" s="55">
        <v>36</v>
      </c>
      <c r="S1227" s="60">
        <f>SQRT((P1228-P1227)^2+(Q1228-Q1227)^2)</f>
        <v>121.01388350100324</v>
      </c>
      <c r="T1227" s="61">
        <f>IF(ATAN2((P1228-P1227),(Q1228-Q1227))&lt;0,ATAN2((P1228-P1227),(Q1228-Q1227))+2*PI(),ATAN2((P1228-P1227),(Q1228-Q1227)))*200/PI()</f>
        <v>105.26672248601764</v>
      </c>
      <c r="U1227" s="60"/>
      <c r="V1227" s="60"/>
      <c r="W1227" s="60"/>
      <c r="X1227" s="57">
        <v>121</v>
      </c>
      <c r="Y1227" s="65">
        <f>SUM($X$18:X1227)</f>
        <v>142279.99999999997</v>
      </c>
      <c r="Z1227" s="78"/>
      <c r="AI1227" s="64">
        <v>212.7</v>
      </c>
      <c r="AR1227" s="57" t="s">
        <v>1017</v>
      </c>
      <c r="AT1227" s="66">
        <v>1826</v>
      </c>
      <c r="AZ1227" s="57" t="s">
        <v>1601</v>
      </c>
      <c r="BC1227" s="57" t="s">
        <v>1367</v>
      </c>
      <c r="BD1227" s="57" t="s">
        <v>1190</v>
      </c>
      <c r="BF1227" s="57" t="s">
        <v>1602</v>
      </c>
      <c r="BM1227" s="66" t="s">
        <v>1565</v>
      </c>
    </row>
    <row r="1228" spans="1:65" s="57" customFormat="1" ht="11.25">
      <c r="A1228" s="55">
        <v>1211</v>
      </c>
      <c r="B1228" s="57" t="s">
        <v>1186</v>
      </c>
      <c r="C1228" s="57" t="s">
        <v>1603</v>
      </c>
      <c r="L1228" s="57" t="s">
        <v>1053</v>
      </c>
      <c r="M1228" s="64"/>
      <c r="N1228" s="64"/>
      <c r="O1228" s="55">
        <v>36</v>
      </c>
      <c r="P1228" s="64">
        <v>7718988</v>
      </c>
      <c r="Q1228" s="64">
        <v>406576.1</v>
      </c>
      <c r="R1228" s="55">
        <v>36</v>
      </c>
      <c r="S1228" s="60">
        <f>SQRT((P1231-P1228)^2+(Q1231-Q1228)^2)</f>
        <v>881.0977244324682</v>
      </c>
      <c r="T1228" s="61">
        <f>IF(ATAN2((P1231-P1228),(Q1231-Q1228))&lt;0,ATAN2((P1231-P1228),(Q1231-Q1228))+2*PI(),ATAN2((P1231-P1228),(Q1231-Q1228)))*200/PI()</f>
        <v>105.16452897757976</v>
      </c>
      <c r="U1228" s="60"/>
      <c r="V1228" s="60"/>
      <c r="W1228" s="60"/>
      <c r="X1228" s="57">
        <v>881.2</v>
      </c>
      <c r="Y1228" s="65">
        <f>SUM($X$18:X1228)</f>
        <v>143161.19999999998</v>
      </c>
      <c r="Z1228" s="78"/>
      <c r="AI1228" s="64">
        <v>212.4</v>
      </c>
      <c r="AR1228" s="57" t="s">
        <v>1017</v>
      </c>
      <c r="AT1228" s="66">
        <v>1947</v>
      </c>
      <c r="AZ1228" s="57" t="s">
        <v>1604</v>
      </c>
      <c r="BD1228" s="57" t="s">
        <v>235</v>
      </c>
      <c r="BF1228" s="57" t="s">
        <v>1605</v>
      </c>
      <c r="BM1228" s="66"/>
    </row>
    <row r="1229" spans="1:65" s="57" customFormat="1" ht="11.25">
      <c r="A1229" s="55">
        <v>1212</v>
      </c>
      <c r="B1229" s="67" t="s">
        <v>154</v>
      </c>
      <c r="C1229" s="57" t="s">
        <v>1606</v>
      </c>
      <c r="M1229" s="64"/>
      <c r="N1229" s="63"/>
      <c r="O1229" s="55">
        <v>36</v>
      </c>
      <c r="P1229" s="60">
        <f>P1228+S1229*COS(T1229*PI()/200)</f>
        <v>7718989.993422467</v>
      </c>
      <c r="Q1229" s="60">
        <f>Q1228+S1229*SIN(T1229*PI()/200)</f>
        <v>406576.26207055815</v>
      </c>
      <c r="R1229" s="55">
        <v>36</v>
      </c>
      <c r="S1229" s="64">
        <v>2</v>
      </c>
      <c r="T1229" s="61">
        <f>T1228-100</f>
        <v>5.164528977579764</v>
      </c>
      <c r="U1229" s="60"/>
      <c r="V1229" s="60"/>
      <c r="Y1229" s="61"/>
      <c r="Z1229" s="61"/>
      <c r="AI1229" s="63"/>
      <c r="AR1229" s="57" t="s">
        <v>1017</v>
      </c>
      <c r="AT1229" s="66">
        <v>1947</v>
      </c>
      <c r="BF1229" s="67" t="s">
        <v>1598</v>
      </c>
      <c r="BM1229" s="66" t="s">
        <v>1565</v>
      </c>
    </row>
    <row r="1230" spans="1:65" s="57" customFormat="1" ht="11.25">
      <c r="A1230" s="55">
        <v>1213</v>
      </c>
      <c r="B1230" s="67" t="s">
        <v>154</v>
      </c>
      <c r="C1230" s="57" t="s">
        <v>1607</v>
      </c>
      <c r="M1230" s="64"/>
      <c r="N1230" s="63"/>
      <c r="O1230" s="55">
        <v>36</v>
      </c>
      <c r="P1230" s="60">
        <f>P1228+S1230*COS(T1230*PI()/200)</f>
        <v>7718986.006577533</v>
      </c>
      <c r="Q1230" s="60">
        <f>Q1228+S1230*SIN(T1230*PI()/200)</f>
        <v>406575.9379294418</v>
      </c>
      <c r="R1230" s="55">
        <v>36</v>
      </c>
      <c r="S1230" s="64">
        <v>2</v>
      </c>
      <c r="T1230" s="61">
        <f>T1228+100</f>
        <v>205.16452897757978</v>
      </c>
      <c r="U1230" s="60"/>
      <c r="V1230" s="60"/>
      <c r="Y1230" s="61"/>
      <c r="Z1230" s="61"/>
      <c r="AI1230" s="63"/>
      <c r="AR1230" s="57" t="s">
        <v>1017</v>
      </c>
      <c r="AT1230" s="66">
        <v>1947</v>
      </c>
      <c r="BF1230" s="67" t="s">
        <v>1434</v>
      </c>
      <c r="BM1230" s="66" t="s">
        <v>1565</v>
      </c>
    </row>
    <row r="1231" spans="1:65" s="57" customFormat="1" ht="11.25">
      <c r="A1231" s="55">
        <v>1214</v>
      </c>
      <c r="B1231" s="57" t="s">
        <v>1186</v>
      </c>
      <c r="C1231" s="57" t="s">
        <v>1608</v>
      </c>
      <c r="L1231" s="57" t="s">
        <v>1053</v>
      </c>
      <c r="M1231" s="64"/>
      <c r="N1231" s="64"/>
      <c r="O1231" s="55">
        <v>36</v>
      </c>
      <c r="P1231" s="64">
        <v>7718916.6</v>
      </c>
      <c r="Q1231" s="64">
        <v>407454.3</v>
      </c>
      <c r="R1231" s="55">
        <v>36</v>
      </c>
      <c r="S1231" s="60">
        <f>SQRT((P1235-P1231)^2+(Q1235-Q1231)^2)</f>
        <v>814.6106861562544</v>
      </c>
      <c r="T1231" s="61">
        <f>IF(ATAN2((P1235-P1231),(Q1235-Q1231))&lt;0,ATAN2((P1235-P1231),(Q1235-Q1231))+2*PI(),ATAN2((P1235-P1231),(Q1235-Q1231)))*200/PI()</f>
        <v>105.19493587482744</v>
      </c>
      <c r="U1231" s="60"/>
      <c r="V1231" s="60"/>
      <c r="W1231" s="60"/>
      <c r="X1231" s="57">
        <v>814.6</v>
      </c>
      <c r="Y1231" s="65">
        <f>SUM($X$18:X1231)</f>
        <v>143975.8</v>
      </c>
      <c r="Z1231" s="78"/>
      <c r="AI1231" s="64">
        <v>246.5</v>
      </c>
      <c r="AR1231" s="57" t="s">
        <v>1609</v>
      </c>
      <c r="AT1231" s="66">
        <v>1947</v>
      </c>
      <c r="AZ1231" s="57" t="s">
        <v>1610</v>
      </c>
      <c r="BD1231" s="57" t="s">
        <v>235</v>
      </c>
      <c r="BF1231" s="57" t="s">
        <v>1611</v>
      </c>
      <c r="BM1231" s="66"/>
    </row>
    <row r="1232" spans="1:65" s="57" customFormat="1" ht="11.25">
      <c r="A1232" s="55">
        <v>1215</v>
      </c>
      <c r="B1232" s="67" t="s">
        <v>154</v>
      </c>
      <c r="C1232" s="57" t="s">
        <v>1612</v>
      </c>
      <c r="M1232" s="64"/>
      <c r="N1232" s="63"/>
      <c r="O1232" s="55">
        <v>36</v>
      </c>
      <c r="P1232" s="60">
        <f>P1231+S1232*COS(T1232*PI()/200)</f>
        <v>7718918.59334483</v>
      </c>
      <c r="Q1232" s="60">
        <f>Q1231+S1232*SIN(T1232*PI()/200)</f>
        <v>407454.46302265883</v>
      </c>
      <c r="R1232" s="55">
        <v>36</v>
      </c>
      <c r="S1232" s="64">
        <v>2</v>
      </c>
      <c r="T1232" s="61">
        <f>T1231-100</f>
        <v>5.194935874827436</v>
      </c>
      <c r="U1232" s="60"/>
      <c r="V1232" s="60"/>
      <c r="Y1232" s="61"/>
      <c r="Z1232" s="61"/>
      <c r="AI1232" s="63"/>
      <c r="AR1232" s="57" t="s">
        <v>1609</v>
      </c>
      <c r="AT1232" s="66">
        <v>1947</v>
      </c>
      <c r="BF1232" s="67" t="s">
        <v>1434</v>
      </c>
      <c r="BM1232" s="66" t="s">
        <v>1565</v>
      </c>
    </row>
    <row r="1233" spans="1:65" s="57" customFormat="1" ht="11.25">
      <c r="A1233" s="55">
        <v>1216</v>
      </c>
      <c r="B1233" s="67" t="s">
        <v>154</v>
      </c>
      <c r="C1233" s="57" t="s">
        <v>1613</v>
      </c>
      <c r="M1233" s="64"/>
      <c r="N1233" s="63"/>
      <c r="O1233" s="55">
        <v>36</v>
      </c>
      <c r="P1233" s="60">
        <f>P1231+S1233*COS(T1233*PI()/200)</f>
        <v>7718914.5069879275</v>
      </c>
      <c r="Q1233" s="60">
        <f>Q1231+S1233*SIN(T1233*PI()/200)</f>
        <v>407454.1288262082</v>
      </c>
      <c r="R1233" s="55">
        <v>36</v>
      </c>
      <c r="S1233" s="64">
        <v>2.1</v>
      </c>
      <c r="T1233" s="61">
        <f>T1231+100</f>
        <v>205.19493587482742</v>
      </c>
      <c r="U1233" s="60"/>
      <c r="V1233" s="60"/>
      <c r="Y1233" s="61"/>
      <c r="Z1233" s="61"/>
      <c r="AI1233" s="63"/>
      <c r="AR1233" s="57" t="s">
        <v>1609</v>
      </c>
      <c r="AT1233" s="66">
        <v>1947</v>
      </c>
      <c r="BF1233" s="67" t="s">
        <v>1434</v>
      </c>
      <c r="BM1233" s="66" t="s">
        <v>1565</v>
      </c>
    </row>
    <row r="1234" spans="1:65" s="57" customFormat="1" ht="11.25">
      <c r="A1234" s="55">
        <v>1217</v>
      </c>
      <c r="B1234" s="56" t="s">
        <v>143</v>
      </c>
      <c r="C1234" s="56" t="s">
        <v>1614</v>
      </c>
      <c r="F1234" s="56"/>
      <c r="N1234" s="63"/>
      <c r="O1234" s="55">
        <v>36</v>
      </c>
      <c r="P1234" s="60">
        <f>P1231+S1234*COS(T1234*PI()/200)</f>
        <v>7718907.826140685</v>
      </c>
      <c r="Q1234" s="60">
        <f>Q1231+S1234*SIN(T1234*PI()/200)</f>
        <v>407440.92018711916</v>
      </c>
      <c r="R1234" s="55">
        <v>36</v>
      </c>
      <c r="S1234" s="64">
        <v>16</v>
      </c>
      <c r="T1234" s="91">
        <v>263.05</v>
      </c>
      <c r="U1234" s="60"/>
      <c r="V1234" s="60"/>
      <c r="Y1234" s="71"/>
      <c r="Z1234" s="65"/>
      <c r="AI1234" s="63"/>
      <c r="AP1234" s="57" t="s">
        <v>162</v>
      </c>
      <c r="AR1234" s="57" t="s">
        <v>1609</v>
      </c>
      <c r="AT1234" s="66">
        <v>1947</v>
      </c>
      <c r="BF1234" s="57" t="s">
        <v>1228</v>
      </c>
      <c r="BM1234" s="66"/>
    </row>
    <row r="1235" spans="1:65" s="57" customFormat="1" ht="11.25">
      <c r="A1235" s="55">
        <v>1218</v>
      </c>
      <c r="B1235" s="57" t="s">
        <v>1186</v>
      </c>
      <c r="C1235" s="57" t="s">
        <v>1615</v>
      </c>
      <c r="L1235" s="57" t="s">
        <v>1053</v>
      </c>
      <c r="M1235" s="64"/>
      <c r="N1235" s="64"/>
      <c r="O1235" s="55">
        <v>36</v>
      </c>
      <c r="P1235" s="64">
        <v>7718850.2</v>
      </c>
      <c r="Q1235" s="64">
        <v>408266.2</v>
      </c>
      <c r="R1235" s="55">
        <v>36</v>
      </c>
      <c r="S1235" s="60">
        <f>SQRT((P1238-P1235)^2+(Q1238-Q1235)^2)</f>
        <v>682.078096701547</v>
      </c>
      <c r="T1235" s="61">
        <f>IF(ATAN2((P1238-P1235),(Q1238-Q1235))&lt;0,ATAN2((P1238-P1235),(Q1238-Q1235))+2*PI(),ATAN2((P1238-P1235),(Q1238-Q1235)))*200/PI()</f>
        <v>105.20457291244023</v>
      </c>
      <c r="U1235" s="60"/>
      <c r="V1235" s="60"/>
      <c r="W1235" s="60"/>
      <c r="X1235" s="57">
        <v>682.4</v>
      </c>
      <c r="Y1235" s="65">
        <f>SUM($X$18:X1235)</f>
        <v>144658.19999999998</v>
      </c>
      <c r="Z1235" s="78"/>
      <c r="AI1235" s="64">
        <v>279.6</v>
      </c>
      <c r="AR1235" s="57" t="s">
        <v>1609</v>
      </c>
      <c r="AT1235" s="66">
        <v>1947</v>
      </c>
      <c r="AZ1235" s="57" t="s">
        <v>1616</v>
      </c>
      <c r="BD1235" s="57" t="s">
        <v>235</v>
      </c>
      <c r="BF1235" s="57" t="s">
        <v>1527</v>
      </c>
      <c r="BM1235" s="66"/>
    </row>
    <row r="1236" spans="1:65" s="57" customFormat="1" ht="11.25">
      <c r="A1236" s="55">
        <v>1219</v>
      </c>
      <c r="B1236" s="67" t="s">
        <v>154</v>
      </c>
      <c r="C1236" s="57" t="s">
        <v>1617</v>
      </c>
      <c r="M1236" s="64"/>
      <c r="N1236" s="63"/>
      <c r="O1236" s="55">
        <v>36</v>
      </c>
      <c r="P1236" s="60">
        <f>P1235+S1236*COS(T1236*PI()/200)</f>
        <v>7718852.093654123</v>
      </c>
      <c r="Q1236" s="60">
        <f>Q1235+S1236*SIN(T1236*PI()/200)</f>
        <v>408266.3551581857</v>
      </c>
      <c r="R1236" s="55">
        <v>36</v>
      </c>
      <c r="S1236" s="64">
        <v>1.9</v>
      </c>
      <c r="T1236" s="61">
        <f>T1235-100</f>
        <v>5.204572912440227</v>
      </c>
      <c r="U1236" s="60"/>
      <c r="V1236" s="60"/>
      <c r="Y1236" s="61"/>
      <c r="Z1236" s="61"/>
      <c r="AI1236" s="63"/>
      <c r="AR1236" s="57" t="s">
        <v>1609</v>
      </c>
      <c r="AT1236" s="66">
        <v>1947</v>
      </c>
      <c r="BF1236" s="67" t="s">
        <v>1434</v>
      </c>
      <c r="BM1236" s="66" t="s">
        <v>1240</v>
      </c>
    </row>
    <row r="1237" spans="1:65" s="57" customFormat="1" ht="11.25">
      <c r="A1237" s="55">
        <v>1220</v>
      </c>
      <c r="B1237" s="67" t="s">
        <v>154</v>
      </c>
      <c r="C1237" s="57" t="s">
        <v>1618</v>
      </c>
      <c r="M1237" s="64"/>
      <c r="N1237" s="63"/>
      <c r="O1237" s="55">
        <v>36</v>
      </c>
      <c r="P1237" s="60">
        <f>P1235+S1237*COS(T1237*PI()/200)</f>
        <v>7718848.20667987</v>
      </c>
      <c r="Q1237" s="60">
        <f>Q1235+S1237*SIN(T1237*PI()/200)</f>
        <v>408266.036675594</v>
      </c>
      <c r="R1237" s="55">
        <v>36</v>
      </c>
      <c r="S1237" s="64">
        <v>2</v>
      </c>
      <c r="T1237" s="61">
        <f>T1235+100</f>
        <v>205.20457291244023</v>
      </c>
      <c r="U1237" s="60"/>
      <c r="V1237" s="60"/>
      <c r="Y1237" s="61"/>
      <c r="Z1237" s="61"/>
      <c r="AI1237" s="63"/>
      <c r="AR1237" s="57" t="s">
        <v>1609</v>
      </c>
      <c r="AT1237" s="66">
        <v>1947</v>
      </c>
      <c r="BF1237" s="67" t="s">
        <v>1434</v>
      </c>
      <c r="BM1237" s="66" t="s">
        <v>1240</v>
      </c>
    </row>
    <row r="1238" spans="1:65" s="57" customFormat="1" ht="11.25">
      <c r="A1238" s="55">
        <v>1221</v>
      </c>
      <c r="B1238" s="57" t="s">
        <v>129</v>
      </c>
      <c r="C1238" s="57" t="s">
        <v>1619</v>
      </c>
      <c r="L1238" s="57" t="s">
        <v>1053</v>
      </c>
      <c r="M1238" s="64"/>
      <c r="N1238" s="64"/>
      <c r="O1238" s="55">
        <v>36</v>
      </c>
      <c r="P1238" s="64">
        <v>7718794.5</v>
      </c>
      <c r="Q1238" s="64">
        <v>408946</v>
      </c>
      <c r="R1238" s="55">
        <v>36</v>
      </c>
      <c r="S1238" s="60">
        <f>SQRT((P1239-P1238)^2+(Q1239-Q1238)^2)</f>
        <v>174.9092621905046</v>
      </c>
      <c r="T1238" s="61">
        <f>IF(ATAN2((P1239-P1238),(Q1239-Q1238))&lt;0,ATAN2((P1239-P1238),(Q1239-Q1238))+2*PI(),ATAN2((P1239-P1238),(Q1239-Q1238)))*200/PI()</f>
        <v>118.72205428938834</v>
      </c>
      <c r="U1238" s="60"/>
      <c r="V1238" s="60"/>
      <c r="W1238" s="60"/>
      <c r="X1238" s="57">
        <v>174.9</v>
      </c>
      <c r="Y1238" s="65">
        <f>SUM($X$18:X1238)</f>
        <v>144833.09999999998</v>
      </c>
      <c r="Z1238" s="78"/>
      <c r="AI1238" s="64">
        <v>326.6</v>
      </c>
      <c r="AR1238" s="57" t="s">
        <v>1609</v>
      </c>
      <c r="AT1238" s="66">
        <v>1826</v>
      </c>
      <c r="AZ1238" s="57" t="s">
        <v>1620</v>
      </c>
      <c r="BC1238" s="57" t="s">
        <v>1367</v>
      </c>
      <c r="BD1238" s="57" t="s">
        <v>1190</v>
      </c>
      <c r="BF1238" s="57" t="s">
        <v>1263</v>
      </c>
      <c r="BM1238" s="66" t="s">
        <v>1474</v>
      </c>
    </row>
    <row r="1239" spans="1:65" s="57" customFormat="1" ht="11.25">
      <c r="A1239" s="55">
        <v>1222</v>
      </c>
      <c r="B1239" s="57" t="s">
        <v>1186</v>
      </c>
      <c r="C1239" s="57" t="s">
        <v>1621</v>
      </c>
      <c r="L1239" s="57" t="s">
        <v>1053</v>
      </c>
      <c r="M1239" s="64"/>
      <c r="N1239" s="64"/>
      <c r="O1239" s="55">
        <v>36</v>
      </c>
      <c r="P1239" s="64">
        <v>7718743.8</v>
      </c>
      <c r="Q1239" s="64">
        <v>409113.4</v>
      </c>
      <c r="R1239" s="55">
        <v>36</v>
      </c>
      <c r="S1239" s="60">
        <f>SQRT((P1242-P1239)^2+(Q1242-Q1239)^2)</f>
        <v>532.5145350129046</v>
      </c>
      <c r="T1239" s="61">
        <f>IF(ATAN2((P1242-P1239),(Q1242-Q1239))&lt;0,ATAN2((P1242-P1239),(Q1242-Q1239))+2*PI(),ATAN2((P1242-P1239),(Q1242-Q1239)))*200/PI()</f>
        <v>118.70243112468553</v>
      </c>
      <c r="U1239" s="60"/>
      <c r="V1239" s="60"/>
      <c r="W1239" s="60"/>
      <c r="X1239" s="57">
        <v>532.5</v>
      </c>
      <c r="Y1239" s="65">
        <f>SUM($X$18:X1239)</f>
        <v>145365.59999999998</v>
      </c>
      <c r="Z1239" s="78"/>
      <c r="AI1239" s="64">
        <v>334.7</v>
      </c>
      <c r="AR1239" s="57" t="s">
        <v>1609</v>
      </c>
      <c r="AT1239" s="66">
        <v>1947</v>
      </c>
      <c r="AZ1239" s="57" t="s">
        <v>1622</v>
      </c>
      <c r="BD1239" s="57" t="s">
        <v>235</v>
      </c>
      <c r="BF1239" s="57" t="s">
        <v>1623</v>
      </c>
      <c r="BM1239" s="66"/>
    </row>
    <row r="1240" spans="1:65" s="57" customFormat="1" ht="11.25">
      <c r="A1240" s="55">
        <v>1223</v>
      </c>
      <c r="B1240" s="67" t="s">
        <v>154</v>
      </c>
      <c r="C1240" s="57" t="s">
        <v>1624</v>
      </c>
      <c r="M1240" s="64"/>
      <c r="N1240" s="63"/>
      <c r="O1240" s="55">
        <v>36</v>
      </c>
      <c r="P1240" s="60">
        <f>P1239+S1240*COS(T1240*PI()/200)</f>
        <v>7718745.810029642</v>
      </c>
      <c r="Q1240" s="60">
        <f>Q1239+S1240*SIN(T1240*PI()/200)</f>
        <v>409114.0080960776</v>
      </c>
      <c r="R1240" s="55">
        <v>36</v>
      </c>
      <c r="S1240" s="64">
        <v>2.1</v>
      </c>
      <c r="T1240" s="61">
        <f>T1239-100</f>
        <v>18.702431124685532</v>
      </c>
      <c r="U1240" s="60"/>
      <c r="V1240" s="60"/>
      <c r="Y1240" s="61"/>
      <c r="Z1240" s="61"/>
      <c r="AI1240" s="63"/>
      <c r="AR1240" s="57" t="s">
        <v>1609</v>
      </c>
      <c r="AT1240" s="66">
        <v>1947</v>
      </c>
      <c r="BF1240" s="67"/>
      <c r="BM1240" s="66" t="s">
        <v>1565</v>
      </c>
    </row>
    <row r="1241" spans="1:65" s="57" customFormat="1" ht="11.25">
      <c r="A1241" s="55">
        <v>1224</v>
      </c>
      <c r="B1241" s="67" t="s">
        <v>154</v>
      </c>
      <c r="C1241" s="57" t="s">
        <v>1625</v>
      </c>
      <c r="M1241" s="64"/>
      <c r="N1241" s="63"/>
      <c r="O1241" s="55">
        <v>36</v>
      </c>
      <c r="P1241" s="60">
        <f>P1239+S1241*COS(T1241*PI()/200)</f>
        <v>7718741.885686056</v>
      </c>
      <c r="Q1241" s="60">
        <f>Q1239+S1241*SIN(T1241*PI()/200)</f>
        <v>409112.8208608785</v>
      </c>
      <c r="R1241" s="55">
        <v>36</v>
      </c>
      <c r="S1241" s="64">
        <v>2</v>
      </c>
      <c r="T1241" s="61">
        <f>T1239+100</f>
        <v>218.70243112468552</v>
      </c>
      <c r="U1241" s="60"/>
      <c r="V1241" s="60"/>
      <c r="Y1241" s="61"/>
      <c r="Z1241" s="61"/>
      <c r="AI1241" s="63"/>
      <c r="AR1241" s="57" t="s">
        <v>1609</v>
      </c>
      <c r="AT1241" s="66">
        <v>1947</v>
      </c>
      <c r="BF1241" s="67"/>
      <c r="BM1241" s="66" t="s">
        <v>1565</v>
      </c>
    </row>
    <row r="1242" spans="1:65" s="57" customFormat="1" ht="11.25">
      <c r="A1242" s="55">
        <v>1225</v>
      </c>
      <c r="B1242" s="57" t="s">
        <v>1186</v>
      </c>
      <c r="C1242" s="57" t="s">
        <v>1626</v>
      </c>
      <c r="L1242" s="57" t="s">
        <v>1053</v>
      </c>
      <c r="M1242" s="64"/>
      <c r="N1242" s="64"/>
      <c r="O1242" s="55">
        <v>36</v>
      </c>
      <c r="P1242" s="64">
        <v>7718589.6</v>
      </c>
      <c r="Q1242" s="64">
        <v>409623.1</v>
      </c>
      <c r="R1242" s="55">
        <v>36</v>
      </c>
      <c r="S1242" s="60">
        <f>SQRT((P1245-P1242)^2+(Q1245-Q1242)^2)</f>
        <v>259.57128115413695</v>
      </c>
      <c r="T1242" s="61">
        <f>IF(ATAN2((P1245-P1242),(Q1245-Q1242))&lt;0,ATAN2((P1245-P1242),(Q1245-Q1242))+2*PI(),ATAN2((P1245-P1242),(Q1245-Q1242)))*200/PI()</f>
        <v>118.66042748870774</v>
      </c>
      <c r="U1242" s="60"/>
      <c r="V1242" s="60"/>
      <c r="W1242" s="60"/>
      <c r="X1242" s="57">
        <v>259.7</v>
      </c>
      <c r="Y1242" s="65">
        <f>SUM($X$18:X1242)</f>
        <v>145625.3</v>
      </c>
      <c r="Z1242" s="78"/>
      <c r="AI1242" s="64">
        <v>326.3</v>
      </c>
      <c r="AR1242" s="57" t="s">
        <v>1609</v>
      </c>
      <c r="AT1242" s="66">
        <v>1947</v>
      </c>
      <c r="AZ1242" s="57" t="s">
        <v>1627</v>
      </c>
      <c r="BD1242" s="57" t="s">
        <v>235</v>
      </c>
      <c r="BF1242" s="57" t="s">
        <v>1191</v>
      </c>
      <c r="BM1242" s="66"/>
    </row>
    <row r="1243" spans="1:65" s="57" customFormat="1" ht="11.25">
      <c r="A1243" s="55">
        <v>1226</v>
      </c>
      <c r="B1243" s="67" t="s">
        <v>154</v>
      </c>
      <c r="C1243" s="57" t="s">
        <v>1628</v>
      </c>
      <c r="M1243" s="64"/>
      <c r="N1243" s="63"/>
      <c r="O1243" s="55">
        <v>36</v>
      </c>
      <c r="P1243" s="60">
        <f>P1242+S1243*COS(T1243*PI()/200)</f>
        <v>7718591.514695639</v>
      </c>
      <c r="Q1243" s="60">
        <f>Q1242+S1243*SIN(T1243*PI()/200)</f>
        <v>409623.6778759473</v>
      </c>
      <c r="R1243" s="55">
        <v>36</v>
      </c>
      <c r="S1243" s="64">
        <v>2</v>
      </c>
      <c r="T1243" s="61">
        <f>T1242-100</f>
        <v>18.66042748870774</v>
      </c>
      <c r="U1243" s="60"/>
      <c r="V1243" s="60"/>
      <c r="Y1243" s="61"/>
      <c r="Z1243" s="61"/>
      <c r="AI1243" s="63"/>
      <c r="AR1243" s="57" t="s">
        <v>1609</v>
      </c>
      <c r="AT1243" s="66">
        <v>1947</v>
      </c>
      <c r="BF1243" s="67"/>
      <c r="BM1243" s="66" t="s">
        <v>1240</v>
      </c>
    </row>
    <row r="1244" spans="1:65" s="57" customFormat="1" ht="11.25">
      <c r="A1244" s="55">
        <v>1227</v>
      </c>
      <c r="B1244" s="67" t="s">
        <v>154</v>
      </c>
      <c r="C1244" s="57" t="s">
        <v>1629</v>
      </c>
      <c r="M1244" s="64"/>
      <c r="N1244" s="63"/>
      <c r="O1244" s="55">
        <v>36</v>
      </c>
      <c r="P1244" s="60">
        <f>P1242+S1244*COS(T1244*PI()/200)</f>
        <v>7718587.68530436</v>
      </c>
      <c r="Q1244" s="60">
        <f>Q1242+S1244*SIN(T1244*PI()/200)</f>
        <v>409622.52212405263</v>
      </c>
      <c r="R1244" s="55">
        <v>36</v>
      </c>
      <c r="S1244" s="64">
        <v>2</v>
      </c>
      <c r="T1244" s="61">
        <f>T1242+100</f>
        <v>218.66042748870774</v>
      </c>
      <c r="U1244" s="60"/>
      <c r="V1244" s="60"/>
      <c r="Y1244" s="61"/>
      <c r="Z1244" s="61"/>
      <c r="AI1244" s="63"/>
      <c r="AR1244" s="57" t="s">
        <v>1609</v>
      </c>
      <c r="AT1244" s="66">
        <v>1947</v>
      </c>
      <c r="BF1244" s="67"/>
      <c r="BM1244" s="66" t="s">
        <v>1240</v>
      </c>
    </row>
    <row r="1245" spans="1:65" s="57" customFormat="1" ht="11.25">
      <c r="A1245" s="55">
        <v>1228</v>
      </c>
      <c r="B1245" s="57" t="s">
        <v>1186</v>
      </c>
      <c r="C1245" s="57" t="s">
        <v>1630</v>
      </c>
      <c r="L1245" s="57" t="s">
        <v>1053</v>
      </c>
      <c r="M1245" s="64"/>
      <c r="N1245" s="64"/>
      <c r="O1245" s="55">
        <v>36</v>
      </c>
      <c r="P1245" s="64">
        <v>7718514.6</v>
      </c>
      <c r="Q1245" s="64">
        <v>409871.6</v>
      </c>
      <c r="R1245" s="55">
        <v>36</v>
      </c>
      <c r="S1245" s="60">
        <f>SQRT((P1248-P1245)^2+(Q1248-Q1245)^2)</f>
        <v>198.91329769513402</v>
      </c>
      <c r="T1245" s="61">
        <f>IF(ATAN2((P1248-P1245),(Q1248-Q1245))&lt;0,ATAN2((P1248-P1245),(Q1248-Q1245))+2*PI(),ATAN2((P1248-P1245),(Q1248-Q1245)))*200/PI()</f>
        <v>118.8030229375734</v>
      </c>
      <c r="U1245" s="60"/>
      <c r="V1245" s="60"/>
      <c r="W1245" s="60"/>
      <c r="X1245" s="57">
        <v>198.8</v>
      </c>
      <c r="Y1245" s="65">
        <f>SUM($X$18:X1245)</f>
        <v>145824.09999999998</v>
      </c>
      <c r="Z1245" s="61"/>
      <c r="AI1245" s="64">
        <v>317.9</v>
      </c>
      <c r="AR1245" s="57" t="s">
        <v>1609</v>
      </c>
      <c r="AT1245" s="66">
        <v>1947</v>
      </c>
      <c r="AZ1245" s="57" t="s">
        <v>1631</v>
      </c>
      <c r="BD1245" s="57" t="s">
        <v>235</v>
      </c>
      <c r="BF1245" s="57" t="s">
        <v>1191</v>
      </c>
      <c r="BM1245" s="66"/>
    </row>
    <row r="1246" spans="1:65" s="57" customFormat="1" ht="11.25">
      <c r="A1246" s="55">
        <v>1229</v>
      </c>
      <c r="B1246" s="67" t="s">
        <v>154</v>
      </c>
      <c r="C1246" s="57" t="s">
        <v>1632</v>
      </c>
      <c r="M1246" s="64"/>
      <c r="N1246" s="63"/>
      <c r="O1246" s="55">
        <v>36</v>
      </c>
      <c r="P1246" s="60">
        <f>P1245+S1246*COS(T1246*PI()/200)</f>
        <v>7718516.5133964615</v>
      </c>
      <c r="Q1246" s="60">
        <f>Q1245+S1246*SIN(T1246*PI()/200)</f>
        <v>409872.1821631904</v>
      </c>
      <c r="R1246" s="55">
        <v>36</v>
      </c>
      <c r="S1246" s="64">
        <v>2</v>
      </c>
      <c r="T1246" s="61">
        <f>T1245-100</f>
        <v>18.803022937573402</v>
      </c>
      <c r="U1246" s="60"/>
      <c r="V1246" s="60"/>
      <c r="Y1246" s="61"/>
      <c r="Z1246" s="61"/>
      <c r="AI1246" s="63"/>
      <c r="AR1246" s="57" t="s">
        <v>1609</v>
      </c>
      <c r="AT1246" s="66">
        <v>1947</v>
      </c>
      <c r="BF1246" s="67"/>
      <c r="BM1246" s="66" t="s">
        <v>1565</v>
      </c>
    </row>
    <row r="1247" spans="1:65" s="57" customFormat="1" ht="11.25">
      <c r="A1247" s="55">
        <v>1230</v>
      </c>
      <c r="B1247" s="67" t="s">
        <v>154</v>
      </c>
      <c r="C1247" s="57" t="s">
        <v>1633</v>
      </c>
      <c r="M1247" s="64"/>
      <c r="N1247" s="63"/>
      <c r="O1247" s="55">
        <v>36</v>
      </c>
      <c r="P1247" s="60">
        <f>P1245+S1247*COS(T1247*PI()/200)</f>
        <v>7718512.686603538</v>
      </c>
      <c r="Q1247" s="60">
        <f>Q1245+S1247*SIN(T1247*PI()/200)</f>
        <v>409871.01783680957</v>
      </c>
      <c r="R1247" s="55">
        <v>36</v>
      </c>
      <c r="S1247" s="64">
        <v>2</v>
      </c>
      <c r="T1247" s="61">
        <f>T1245+100</f>
        <v>218.80302293757342</v>
      </c>
      <c r="U1247" s="60"/>
      <c r="V1247" s="60"/>
      <c r="Y1247" s="61"/>
      <c r="Z1247" s="61"/>
      <c r="AI1247" s="63"/>
      <c r="AR1247" s="57" t="s">
        <v>1609</v>
      </c>
      <c r="AT1247" s="66">
        <v>1947</v>
      </c>
      <c r="BF1247" s="67"/>
      <c r="BM1247" s="66" t="s">
        <v>1565</v>
      </c>
    </row>
    <row r="1248" spans="1:65" s="57" customFormat="1" ht="11.25">
      <c r="A1248" s="55">
        <v>1231</v>
      </c>
      <c r="B1248" s="57" t="s">
        <v>1186</v>
      </c>
      <c r="C1248" s="57" t="s">
        <v>1634</v>
      </c>
      <c r="L1248" s="57" t="s">
        <v>1053</v>
      </c>
      <c r="M1248" s="64"/>
      <c r="N1248" s="64"/>
      <c r="O1248" s="55">
        <v>36</v>
      </c>
      <c r="P1248" s="64">
        <v>7718456.7</v>
      </c>
      <c r="Q1248" s="64">
        <v>410061.9</v>
      </c>
      <c r="R1248" s="55">
        <v>36</v>
      </c>
      <c r="S1248" s="60">
        <f>SQRT((P1251-P1248)^2+(Q1251-Q1248)^2)</f>
        <v>636.2385244544356</v>
      </c>
      <c r="T1248" s="61">
        <f>IF(ATAN2((P1251-P1248),(Q1251-Q1248))&lt;0,ATAN2((P1251-P1248),(Q1251-Q1248))+2*PI(),ATAN2((P1251-P1248),(Q1251-Q1248)))*200/PI()</f>
        <v>118.73010328050677</v>
      </c>
      <c r="U1248" s="60"/>
      <c r="V1248" s="60"/>
      <c r="W1248" s="60"/>
      <c r="X1248" s="57">
        <v>636.3</v>
      </c>
      <c r="Y1248" s="65">
        <f>SUM($X$18:X1248)</f>
        <v>146460.39999999997</v>
      </c>
      <c r="Z1248" s="78"/>
      <c r="AI1248" s="64">
        <v>305.2</v>
      </c>
      <c r="AR1248" s="57" t="s">
        <v>1609</v>
      </c>
      <c r="AT1248" s="66">
        <v>1947</v>
      </c>
      <c r="AZ1248" s="57" t="s">
        <v>1635</v>
      </c>
      <c r="BD1248" s="57" t="s">
        <v>235</v>
      </c>
      <c r="BF1248" s="57" t="s">
        <v>1191</v>
      </c>
      <c r="BM1248" s="66"/>
    </row>
    <row r="1249" spans="1:65" s="57" customFormat="1" ht="11.25">
      <c r="A1249" s="55">
        <v>1232</v>
      </c>
      <c r="B1249" s="67" t="s">
        <v>154</v>
      </c>
      <c r="C1249" s="57" t="s">
        <v>1636</v>
      </c>
      <c r="M1249" s="64"/>
      <c r="N1249" s="63"/>
      <c r="O1249" s="55">
        <v>36</v>
      </c>
      <c r="P1249" s="60">
        <f>P1248+S1249*COS(T1249*PI()/200)</f>
        <v>7718458.614062028</v>
      </c>
      <c r="Q1249" s="60">
        <f>Q1248+S1249*SIN(T1249*PI()/200)</f>
        <v>410062.4799711678</v>
      </c>
      <c r="R1249" s="55">
        <v>36</v>
      </c>
      <c r="S1249" s="64">
        <v>2</v>
      </c>
      <c r="T1249" s="61">
        <f>T1248-100</f>
        <v>18.730103280506768</v>
      </c>
      <c r="U1249" s="60"/>
      <c r="V1249" s="60"/>
      <c r="Y1249" s="61"/>
      <c r="Z1249" s="61"/>
      <c r="AI1249" s="63"/>
      <c r="AR1249" s="57" t="s">
        <v>1609</v>
      </c>
      <c r="AT1249" s="66">
        <v>1947</v>
      </c>
      <c r="BF1249" s="67"/>
      <c r="BM1249" s="66" t="s">
        <v>1565</v>
      </c>
    </row>
    <row r="1250" spans="1:65" s="57" customFormat="1" ht="11.25">
      <c r="A1250" s="55">
        <v>1233</v>
      </c>
      <c r="B1250" s="67" t="s">
        <v>154</v>
      </c>
      <c r="C1250" s="57" t="s">
        <v>1637</v>
      </c>
      <c r="M1250" s="64"/>
      <c r="N1250" s="63"/>
      <c r="O1250" s="55">
        <v>36</v>
      </c>
      <c r="P1250" s="60">
        <f>P1248+S1250*COS(T1250*PI()/200)</f>
        <v>7718454.785937972</v>
      </c>
      <c r="Q1250" s="60">
        <f>Q1248+S1250*SIN(T1250*PI()/200)</f>
        <v>410061.32002883224</v>
      </c>
      <c r="R1250" s="55">
        <v>36</v>
      </c>
      <c r="S1250" s="64">
        <v>2</v>
      </c>
      <c r="T1250" s="61">
        <f>T1248+100</f>
        <v>218.73010328050677</v>
      </c>
      <c r="U1250" s="60"/>
      <c r="V1250" s="60"/>
      <c r="Y1250" s="61"/>
      <c r="Z1250" s="61"/>
      <c r="AI1250" s="63"/>
      <c r="AR1250" s="57" t="s">
        <v>1609</v>
      </c>
      <c r="AT1250" s="66">
        <v>1947</v>
      </c>
      <c r="BF1250" s="67"/>
      <c r="BM1250" s="66" t="s">
        <v>1565</v>
      </c>
    </row>
    <row r="1251" spans="1:65" s="57" customFormat="1" ht="11.25">
      <c r="A1251" s="55">
        <v>1234</v>
      </c>
      <c r="B1251" s="57" t="s">
        <v>129</v>
      </c>
      <c r="C1251" s="57" t="s">
        <v>1638</v>
      </c>
      <c r="L1251" s="57" t="s">
        <v>1053</v>
      </c>
      <c r="M1251" s="64"/>
      <c r="N1251" s="64"/>
      <c r="O1251" s="55">
        <v>36</v>
      </c>
      <c r="P1251" s="64">
        <v>7718272.2</v>
      </c>
      <c r="Q1251" s="64">
        <v>410670.8</v>
      </c>
      <c r="R1251" s="55">
        <v>36</v>
      </c>
      <c r="S1251" s="60">
        <f>SQRT((P1252-P1251)^2+(Q1252-Q1251)^2)</f>
        <v>458.15848786211495</v>
      </c>
      <c r="T1251" s="61">
        <f>IF(ATAN2((P1252-P1251),(Q1252-Q1251))&lt;0,ATAN2((P1252-P1251),(Q1252-Q1251))+2*PI(),ATAN2((P1252-P1251),(Q1252-Q1251)))*200/PI()</f>
        <v>120.85237822092823</v>
      </c>
      <c r="U1251" s="60"/>
      <c r="V1251" s="60"/>
      <c r="W1251" s="60"/>
      <c r="X1251" s="57">
        <v>458.2</v>
      </c>
      <c r="Y1251" s="65">
        <f>SUM($X$18:X1251)</f>
        <v>146918.59999999998</v>
      </c>
      <c r="Z1251" s="78"/>
      <c r="AI1251" s="64">
        <v>292</v>
      </c>
      <c r="AR1251" s="57" t="s">
        <v>1609</v>
      </c>
      <c r="AT1251" s="66">
        <v>1826</v>
      </c>
      <c r="AZ1251" s="57" t="s">
        <v>1639</v>
      </c>
      <c r="BC1251" s="57" t="s">
        <v>1367</v>
      </c>
      <c r="BD1251" s="57" t="s">
        <v>1190</v>
      </c>
      <c r="BF1251" s="57" t="s">
        <v>1263</v>
      </c>
      <c r="BM1251" s="66" t="s">
        <v>1565</v>
      </c>
    </row>
    <row r="1252" spans="1:65" s="57" customFormat="1" ht="11.25">
      <c r="A1252" s="55">
        <v>1235</v>
      </c>
      <c r="B1252" s="57" t="s">
        <v>1228</v>
      </c>
      <c r="C1252" s="57" t="s">
        <v>1640</v>
      </c>
      <c r="L1252" s="57" t="s">
        <v>1053</v>
      </c>
      <c r="M1252" s="64"/>
      <c r="N1252" s="64"/>
      <c r="O1252" s="55">
        <v>36</v>
      </c>
      <c r="P1252" s="64">
        <v>7718124.8</v>
      </c>
      <c r="Q1252" s="64">
        <v>411104.6</v>
      </c>
      <c r="R1252" s="55">
        <v>36</v>
      </c>
      <c r="S1252" s="60">
        <f>SQRT((P1255-P1252)^2+(Q1255-Q1252)^2)</f>
        <v>602.5205141734859</v>
      </c>
      <c r="T1252" s="61">
        <f>IF(ATAN2((P1255-P1252),(Q1255-Q1252))&lt;0,ATAN2((P1255-P1252),(Q1255-Q1252))+2*PI(),ATAN2((P1255-P1252),(Q1255-Q1252)))*200/PI()</f>
        <v>120.88088717607043</v>
      </c>
      <c r="U1252" s="60"/>
      <c r="V1252" s="60"/>
      <c r="W1252" s="60"/>
      <c r="X1252" s="57">
        <v>602.6</v>
      </c>
      <c r="Y1252" s="65">
        <f>SUM($X$18:X1252)</f>
        <v>147521.19999999998</v>
      </c>
      <c r="Z1252" s="78"/>
      <c r="AI1252" s="64">
        <v>276.6</v>
      </c>
      <c r="AR1252" s="57" t="s">
        <v>1609</v>
      </c>
      <c r="AT1252" s="66">
        <v>1947</v>
      </c>
      <c r="AZ1252" s="57" t="s">
        <v>1641</v>
      </c>
      <c r="BD1252" s="57" t="s">
        <v>235</v>
      </c>
      <c r="BF1252" s="57" t="s">
        <v>1642</v>
      </c>
      <c r="BM1252" s="66"/>
    </row>
    <row r="1253" spans="1:65" s="57" customFormat="1" ht="11.25">
      <c r="A1253" s="55">
        <v>1236</v>
      </c>
      <c r="B1253" s="67" t="s">
        <v>154</v>
      </c>
      <c r="C1253" s="57" t="s">
        <v>1643</v>
      </c>
      <c r="M1253" s="64"/>
      <c r="N1253" s="63"/>
      <c r="O1253" s="55">
        <v>36</v>
      </c>
      <c r="P1253" s="60">
        <f>P1252+S1253*COS(T1253*PI()/200)</f>
        <v>7718126.693379517</v>
      </c>
      <c r="Q1253" s="60">
        <f>Q1252+S1253*SIN(T1253*PI()/200)</f>
        <v>411105.2442934155</v>
      </c>
      <c r="R1253" s="55">
        <v>36</v>
      </c>
      <c r="S1253" s="64">
        <v>2</v>
      </c>
      <c r="T1253" s="61">
        <f>T1252-100</f>
        <v>20.88088717607043</v>
      </c>
      <c r="U1253" s="60"/>
      <c r="V1253" s="60"/>
      <c r="Y1253" s="61"/>
      <c r="Z1253" s="61"/>
      <c r="AI1253" s="63"/>
      <c r="AR1253" s="57" t="s">
        <v>1609</v>
      </c>
      <c r="AT1253" s="66">
        <v>1947</v>
      </c>
      <c r="BF1253" s="67"/>
      <c r="BM1253" s="66" t="s">
        <v>1240</v>
      </c>
    </row>
    <row r="1254" spans="1:65" s="57" customFormat="1" ht="11.25">
      <c r="A1254" s="55">
        <v>1237</v>
      </c>
      <c r="B1254" s="67" t="s">
        <v>154</v>
      </c>
      <c r="C1254" s="57" t="s">
        <v>1644</v>
      </c>
      <c r="M1254" s="64"/>
      <c r="N1254" s="63"/>
      <c r="O1254" s="55">
        <v>36</v>
      </c>
      <c r="P1254" s="60">
        <f>P1252+S1254*COS(T1254*PI()/200)</f>
        <v>7718122.906620483</v>
      </c>
      <c r="Q1254" s="60">
        <f>Q1252+S1254*SIN(T1254*PI()/200)</f>
        <v>411103.95570658444</v>
      </c>
      <c r="R1254" s="55">
        <v>36</v>
      </c>
      <c r="S1254" s="64">
        <v>2</v>
      </c>
      <c r="T1254" s="61">
        <f>T1252+100</f>
        <v>220.88088717607042</v>
      </c>
      <c r="U1254" s="60"/>
      <c r="V1254" s="60"/>
      <c r="Y1254" s="61"/>
      <c r="Z1254" s="61"/>
      <c r="AI1254" s="63"/>
      <c r="AR1254" s="57" t="s">
        <v>1609</v>
      </c>
      <c r="AT1254" s="66">
        <v>1947</v>
      </c>
      <c r="BF1254" s="67"/>
      <c r="BM1254" s="66" t="s">
        <v>1240</v>
      </c>
    </row>
    <row r="1255" spans="1:65" s="57" customFormat="1" ht="11.25">
      <c r="A1255" s="55">
        <v>1238</v>
      </c>
      <c r="B1255" s="57" t="s">
        <v>1186</v>
      </c>
      <c r="C1255" s="57" t="s">
        <v>1645</v>
      </c>
      <c r="L1255" s="57" t="s">
        <v>1053</v>
      </c>
      <c r="M1255" s="64"/>
      <c r="N1255" s="64"/>
      <c r="O1255" s="55">
        <v>36</v>
      </c>
      <c r="P1255" s="64">
        <v>7717930.7</v>
      </c>
      <c r="Q1255" s="64">
        <v>411675</v>
      </c>
      <c r="R1255" s="55">
        <v>36</v>
      </c>
      <c r="S1255" s="60">
        <f>SQRT((P1258-P1255)^2+(Q1258-Q1255)^2)</f>
        <v>364.52266047541053</v>
      </c>
      <c r="T1255" s="61">
        <f>IF(ATAN2((P1258-P1255),(Q1258-Q1255))&lt;0,ATAN2((P1258-P1255),(Q1258-Q1255))+2*PI(),ATAN2((P1258-P1255),(Q1258-Q1255)))*200/PI()</f>
        <v>120.8753943865124</v>
      </c>
      <c r="U1255" s="60"/>
      <c r="V1255" s="60"/>
      <c r="W1255" s="60"/>
      <c r="X1255" s="57">
        <v>364.5</v>
      </c>
      <c r="Y1255" s="65">
        <f>SUM($X$18:X1255)</f>
        <v>147885.69999999998</v>
      </c>
      <c r="Z1255" s="78"/>
      <c r="AI1255" s="64">
        <v>241.1</v>
      </c>
      <c r="AR1255" s="57" t="s">
        <v>1609</v>
      </c>
      <c r="AT1255" s="66">
        <v>1947</v>
      </c>
      <c r="AZ1255" s="57" t="s">
        <v>1646</v>
      </c>
      <c r="BD1255" s="57" t="s">
        <v>235</v>
      </c>
      <c r="BF1255" s="57" t="s">
        <v>1191</v>
      </c>
      <c r="BM1255" s="66"/>
    </row>
    <row r="1256" spans="1:65" s="57" customFormat="1" ht="11.25">
      <c r="A1256" s="55">
        <v>1239</v>
      </c>
      <c r="B1256" s="67" t="s">
        <v>154</v>
      </c>
      <c r="C1256" s="57" t="s">
        <v>1647</v>
      </c>
      <c r="M1256" s="64"/>
      <c r="N1256" s="63"/>
      <c r="O1256" s="55">
        <v>36</v>
      </c>
      <c r="P1256" s="60">
        <f>P1255+S1256*COS(T1256*PI()/200)</f>
        <v>7717932.5934351</v>
      </c>
      <c r="Q1256" s="60">
        <f>Q1255+S1256*SIN(T1256*PI()/200)</f>
        <v>411675.6441300513</v>
      </c>
      <c r="R1256" s="55">
        <v>36</v>
      </c>
      <c r="S1256" s="64">
        <v>2</v>
      </c>
      <c r="T1256" s="61">
        <f>T1255-100</f>
        <v>20.875394386512397</v>
      </c>
      <c r="U1256" s="60"/>
      <c r="V1256" s="60"/>
      <c r="Y1256" s="61"/>
      <c r="Z1256" s="61"/>
      <c r="AI1256" s="63"/>
      <c r="AR1256" s="57" t="s">
        <v>1609</v>
      </c>
      <c r="AT1256" s="66">
        <v>1947</v>
      </c>
      <c r="BF1256" s="67"/>
      <c r="BM1256" s="66" t="s">
        <v>1240</v>
      </c>
    </row>
    <row r="1257" spans="1:65" s="57" customFormat="1" ht="11.25">
      <c r="A1257" s="55">
        <v>1240</v>
      </c>
      <c r="B1257" s="67" t="s">
        <v>154</v>
      </c>
      <c r="C1257" s="57" t="s">
        <v>1648</v>
      </c>
      <c r="M1257" s="64"/>
      <c r="N1257" s="63"/>
      <c r="O1257" s="55">
        <v>36</v>
      </c>
      <c r="P1257" s="60">
        <f>P1255+S1257*COS(T1257*PI()/200)</f>
        <v>7717928.8065649</v>
      </c>
      <c r="Q1257" s="60">
        <f>Q1255+S1257*SIN(T1257*PI()/200)</f>
        <v>411674.3558699487</v>
      </c>
      <c r="R1257" s="55">
        <v>36</v>
      </c>
      <c r="S1257" s="64">
        <v>2</v>
      </c>
      <c r="T1257" s="61">
        <f>T1255+100</f>
        <v>220.8753943865124</v>
      </c>
      <c r="U1257" s="60"/>
      <c r="V1257" s="60"/>
      <c r="Y1257" s="61"/>
      <c r="Z1257" s="61"/>
      <c r="AI1257" s="63"/>
      <c r="AR1257" s="57" t="s">
        <v>1609</v>
      </c>
      <c r="AT1257" s="66">
        <v>1947</v>
      </c>
      <c r="BF1257" s="67"/>
      <c r="BM1257" s="66" t="s">
        <v>1240</v>
      </c>
    </row>
    <row r="1258" spans="1:65" s="57" customFormat="1" ht="11.25">
      <c r="A1258" s="55">
        <v>1241</v>
      </c>
      <c r="B1258" s="57" t="s">
        <v>1186</v>
      </c>
      <c r="C1258" s="57" t="s">
        <v>1649</v>
      </c>
      <c r="L1258" s="57" t="s">
        <v>1053</v>
      </c>
      <c r="M1258" s="64"/>
      <c r="N1258" s="64"/>
      <c r="O1258" s="55">
        <v>36</v>
      </c>
      <c r="P1258" s="64">
        <v>7717813.3</v>
      </c>
      <c r="Q1258" s="64">
        <v>412020.1</v>
      </c>
      <c r="R1258" s="55">
        <v>36</v>
      </c>
      <c r="S1258" s="60">
        <f>SQRT((P1261-P1258)^2+(Q1261-Q1258)^2)</f>
        <v>23.14865006865454</v>
      </c>
      <c r="T1258" s="61">
        <f>IF(ATAN2((P1261-P1258),(Q1261-Q1258))&lt;0,ATAN2((P1261-P1258),(Q1261-Q1258))+2*PI(),ATAN2((P1261-P1258),(Q1261-Q1258)))*200/PI()</f>
        <v>121.00508426954775</v>
      </c>
      <c r="U1258" s="60"/>
      <c r="V1258" s="60"/>
      <c r="W1258" s="60"/>
      <c r="X1258" s="57">
        <v>23.2</v>
      </c>
      <c r="Y1258" s="65">
        <f>SUM($X$18:X1258)</f>
        <v>147908.9</v>
      </c>
      <c r="Z1258" s="78"/>
      <c r="AI1258" s="64">
        <v>232.2</v>
      </c>
      <c r="AR1258" s="57" t="s">
        <v>1609</v>
      </c>
      <c r="AT1258" s="66">
        <v>1947</v>
      </c>
      <c r="AZ1258" s="57" t="s">
        <v>1650</v>
      </c>
      <c r="BD1258" s="57" t="s">
        <v>235</v>
      </c>
      <c r="BF1258" s="57" t="s">
        <v>1191</v>
      </c>
      <c r="BM1258" s="66"/>
    </row>
    <row r="1259" spans="1:65" s="57" customFormat="1" ht="11.25">
      <c r="A1259" s="55">
        <v>1242</v>
      </c>
      <c r="B1259" s="67" t="s">
        <v>154</v>
      </c>
      <c r="C1259" s="57" t="s">
        <v>1651</v>
      </c>
      <c r="M1259" s="64"/>
      <c r="N1259" s="63"/>
      <c r="O1259" s="55">
        <v>36</v>
      </c>
      <c r="P1259" s="60">
        <f>P1258+S1259*COS(T1259*PI()/200)</f>
        <v>7717815.1921189735</v>
      </c>
      <c r="Q1259" s="60">
        <f>Q1258+S1259*SIN(T1259*PI()/200)</f>
        <v>412020.74798594974</v>
      </c>
      <c r="R1259" s="55">
        <v>36</v>
      </c>
      <c r="S1259" s="64">
        <v>2</v>
      </c>
      <c r="T1259" s="61">
        <f>T1258-100</f>
        <v>21.00508426954775</v>
      </c>
      <c r="U1259" s="60"/>
      <c r="V1259" s="60"/>
      <c r="Y1259" s="61"/>
      <c r="Z1259" s="61"/>
      <c r="AI1259" s="63"/>
      <c r="AR1259" s="57" t="s">
        <v>1609</v>
      </c>
      <c r="AT1259" s="66">
        <v>1947</v>
      </c>
      <c r="BF1259" s="67"/>
      <c r="BM1259" s="66" t="s">
        <v>1240</v>
      </c>
    </row>
    <row r="1260" spans="1:65" s="57" customFormat="1" ht="11.25">
      <c r="A1260" s="55">
        <v>1243</v>
      </c>
      <c r="B1260" s="67" t="s">
        <v>154</v>
      </c>
      <c r="C1260" s="57" t="s">
        <v>1652</v>
      </c>
      <c r="M1260" s="64"/>
      <c r="N1260" s="63"/>
      <c r="O1260" s="55">
        <v>36</v>
      </c>
      <c r="P1260" s="60">
        <f>P1258+S1260*COS(T1260*PI()/200)</f>
        <v>7717811.407881026</v>
      </c>
      <c r="Q1260" s="60">
        <f>Q1258+S1260*SIN(T1260*PI()/200)</f>
        <v>412019.4520140502</v>
      </c>
      <c r="R1260" s="55">
        <v>36</v>
      </c>
      <c r="S1260" s="64">
        <v>2</v>
      </c>
      <c r="T1260" s="61">
        <f>T1258+100</f>
        <v>221.00508426954775</v>
      </c>
      <c r="U1260" s="60"/>
      <c r="V1260" s="60"/>
      <c r="Y1260" s="61"/>
      <c r="Z1260" s="61"/>
      <c r="AI1260" s="63"/>
      <c r="AR1260" s="57" t="s">
        <v>1609</v>
      </c>
      <c r="AT1260" s="66">
        <v>1947</v>
      </c>
      <c r="BF1260" s="67"/>
      <c r="BM1260" s="66" t="s">
        <v>1240</v>
      </c>
    </row>
    <row r="1261" spans="1:65" s="57" customFormat="1" ht="11.25">
      <c r="A1261" s="55">
        <v>1244</v>
      </c>
      <c r="B1261" s="57" t="s">
        <v>129</v>
      </c>
      <c r="C1261" s="57" t="s">
        <v>1653</v>
      </c>
      <c r="F1261" s="57" t="s">
        <v>1654</v>
      </c>
      <c r="L1261" s="57" t="s">
        <v>1053</v>
      </c>
      <c r="M1261" s="64"/>
      <c r="N1261" s="64"/>
      <c r="O1261" s="55">
        <v>36</v>
      </c>
      <c r="P1261" s="64">
        <v>7717805.8</v>
      </c>
      <c r="Q1261" s="64">
        <v>412042</v>
      </c>
      <c r="R1261" s="55">
        <v>36</v>
      </c>
      <c r="S1261" s="60">
        <f>SQRT((P1263-P1261)^2+(Q1263-Q1261)^2)</f>
        <v>7.399999999818769</v>
      </c>
      <c r="T1261" s="61">
        <f>IF(ATAN2((P1263-P1261),(Q1263-Q1261))&lt;0,ATAN2((P1263-P1261),(Q1263-Q1261))+2*PI(),ATAN2((P1263-P1261),(Q1263-Q1261)))*200/PI()</f>
        <v>121.02738267995396</v>
      </c>
      <c r="U1261" s="60"/>
      <c r="V1261" s="60"/>
      <c r="W1261" s="60"/>
      <c r="X1261" s="57">
        <v>7.35</v>
      </c>
      <c r="Y1261" s="65">
        <f>SUM($X$18:X1261)</f>
        <v>147916.25</v>
      </c>
      <c r="Z1261" s="78"/>
      <c r="AI1261" s="64">
        <v>232.6</v>
      </c>
      <c r="AR1261" s="57" t="s">
        <v>1609</v>
      </c>
      <c r="AT1261" s="66">
        <v>1826</v>
      </c>
      <c r="AZ1261" s="57" t="s">
        <v>1655</v>
      </c>
      <c r="BC1261" s="57" t="s">
        <v>1656</v>
      </c>
      <c r="BD1261" s="57" t="s">
        <v>1190</v>
      </c>
      <c r="BF1261" s="57" t="s">
        <v>1657</v>
      </c>
      <c r="BM1261" s="66" t="s">
        <v>1240</v>
      </c>
    </row>
    <row r="1262" spans="1:65" s="57" customFormat="1" ht="11.25">
      <c r="A1262" s="55">
        <v>1245</v>
      </c>
      <c r="B1262" s="56" t="s">
        <v>143</v>
      </c>
      <c r="C1262" s="56" t="s">
        <v>1658</v>
      </c>
      <c r="F1262" s="56"/>
      <c r="N1262" s="63"/>
      <c r="O1262" s="55">
        <v>36</v>
      </c>
      <c r="P1262" s="60">
        <f>P1261+S1262*COS(T1262*PI()/200)</f>
        <v>7717788.564468169</v>
      </c>
      <c r="Q1262" s="60">
        <f>Q1261+S1262*SIN(T1262*PI()/200)</f>
        <v>412044.3867221257</v>
      </c>
      <c r="R1262" s="55">
        <v>36</v>
      </c>
      <c r="S1262" s="64">
        <v>17.4</v>
      </c>
      <c r="T1262" s="91">
        <v>191.24</v>
      </c>
      <c r="U1262" s="60"/>
      <c r="V1262" s="60"/>
      <c r="Y1262" s="71"/>
      <c r="Z1262" s="65"/>
      <c r="AI1262" s="63"/>
      <c r="AP1262" s="57" t="s">
        <v>162</v>
      </c>
      <c r="AR1262" s="57" t="s">
        <v>1609</v>
      </c>
      <c r="AT1262" s="66">
        <v>1947</v>
      </c>
      <c r="BF1262" s="57" t="s">
        <v>1228</v>
      </c>
      <c r="BM1262" s="66"/>
    </row>
    <row r="1263" spans="1:65" s="57" customFormat="1" ht="11.25">
      <c r="A1263" s="55">
        <v>1246</v>
      </c>
      <c r="B1263" s="57" t="s">
        <v>1186</v>
      </c>
      <c r="C1263" s="66" t="s">
        <v>1659</v>
      </c>
      <c r="F1263" s="66"/>
      <c r="L1263" s="57" t="s">
        <v>1053</v>
      </c>
      <c r="M1263" s="64"/>
      <c r="N1263" s="64"/>
      <c r="O1263" s="55">
        <v>36</v>
      </c>
      <c r="P1263" s="64">
        <v>7717803.4</v>
      </c>
      <c r="Q1263" s="64">
        <v>412049</v>
      </c>
      <c r="R1263" s="55">
        <v>36</v>
      </c>
      <c r="S1263" s="60">
        <f>SQRT((P1264-P1263)^2+(Q1264-Q1263)^2)</f>
        <v>85.68459604815904</v>
      </c>
      <c r="T1263" s="61">
        <f>IF(ATAN2((P1264-P1263),(Q1264-Q1263))&lt;0,ATAN2((P1264-P1263),(Q1264-Q1263))+2*PI(),ATAN2((P1264-P1263),(Q1264-Q1263)))*200/PI()</f>
        <v>52.25955030500705</v>
      </c>
      <c r="U1263" s="60"/>
      <c r="V1263" s="60"/>
      <c r="W1263" s="60"/>
      <c r="X1263" s="57">
        <v>105</v>
      </c>
      <c r="Y1263" s="65">
        <f>SUM($X$18:X1263)</f>
        <v>148021.25</v>
      </c>
      <c r="Z1263" s="61"/>
      <c r="AI1263" s="64"/>
      <c r="AR1263" s="57" t="s">
        <v>1609</v>
      </c>
      <c r="AT1263" s="66">
        <v>1947</v>
      </c>
      <c r="AZ1263" s="57" t="s">
        <v>1660</v>
      </c>
      <c r="BD1263" s="57" t="s">
        <v>235</v>
      </c>
      <c r="BF1263" s="57" t="s">
        <v>1661</v>
      </c>
      <c r="BM1263" s="66" t="s">
        <v>225</v>
      </c>
    </row>
    <row r="1264" spans="1:65" s="57" customFormat="1" ht="11.25">
      <c r="A1264" s="55">
        <v>1247</v>
      </c>
      <c r="B1264" s="57" t="s">
        <v>154</v>
      </c>
      <c r="C1264" s="57" t="s">
        <v>1662</v>
      </c>
      <c r="L1264" s="57" t="s">
        <v>1053</v>
      </c>
      <c r="M1264" s="64"/>
      <c r="N1264" s="64"/>
      <c r="O1264" s="55">
        <v>36</v>
      </c>
      <c r="P1264" s="64">
        <v>7717861.8</v>
      </c>
      <c r="Q1264" s="64">
        <v>412111.7</v>
      </c>
      <c r="R1264" s="55">
        <v>36</v>
      </c>
      <c r="S1264" s="57">
        <v>22.3</v>
      </c>
      <c r="T1264" s="65">
        <f>S1264/10</f>
        <v>2.23</v>
      </c>
      <c r="AI1264" s="64">
        <v>230.9</v>
      </c>
      <c r="AR1264" s="57" t="s">
        <v>1609</v>
      </c>
      <c r="AT1264" s="66">
        <v>1947</v>
      </c>
      <c r="AZ1264" s="57" t="s">
        <v>1663</v>
      </c>
      <c r="BD1264" s="57" t="s">
        <v>235</v>
      </c>
      <c r="BF1264" s="57" t="s">
        <v>1434</v>
      </c>
      <c r="BM1264" s="66" t="s">
        <v>1382</v>
      </c>
    </row>
    <row r="1265" spans="1:65" s="57" customFormat="1" ht="11.25">
      <c r="A1265" s="55">
        <v>1248</v>
      </c>
      <c r="B1265" s="57" t="s">
        <v>222</v>
      </c>
      <c r="C1265" s="57" t="s">
        <v>1664</v>
      </c>
      <c r="N1265" s="64"/>
      <c r="O1265" s="55">
        <v>36</v>
      </c>
      <c r="P1265" s="75">
        <f>P1264+(S1264-W1265/2)*COS(T1265*PI()/200)</f>
        <v>7717839.5032477295</v>
      </c>
      <c r="Q1265" s="75">
        <f>Q1264+(S1264-W1265/2)*SIN(T1265*PI()/200)</f>
        <v>412110.9153635565</v>
      </c>
      <c r="R1265" s="76">
        <v>35</v>
      </c>
      <c r="S1265" s="75">
        <f>SQRT((P1266-P1264)^2+(Q1266-Q1264)^2)</f>
        <v>34.121107836273744</v>
      </c>
      <c r="T1265" s="77">
        <f>IF(ATAN2((P1266-P1264),(Q1266-Q1264))&lt;0,ATAN2((P1266-P1264),(Q1266-Q1264))+2*PI(),ATAN2((P1266-P1264),(Q1266-Q1264)))*200/PI()</f>
        <v>202.23938008864656</v>
      </c>
      <c r="U1265" s="75"/>
      <c r="V1265" s="75"/>
      <c r="W1265" s="75">
        <f>(S1264+S1266)-S1265</f>
        <v>-0.021107836273742464</v>
      </c>
      <c r="X1265" s="57">
        <v>122</v>
      </c>
      <c r="Y1265" s="65">
        <f>SUM($X$18:X1265)</f>
        <v>148143.25</v>
      </c>
      <c r="AA1265" s="64"/>
      <c r="AI1265" s="64"/>
      <c r="AR1265" s="57" t="s">
        <v>1609</v>
      </c>
      <c r="AT1265" s="66">
        <v>1947</v>
      </c>
      <c r="BM1265" s="66" t="s">
        <v>225</v>
      </c>
    </row>
    <row r="1266" spans="1:65" s="57" customFormat="1" ht="11.25">
      <c r="A1266" s="55">
        <v>1249</v>
      </c>
      <c r="B1266" s="57" t="s">
        <v>154</v>
      </c>
      <c r="C1266" s="57" t="s">
        <v>1665</v>
      </c>
      <c r="L1266" s="57" t="s">
        <v>1053</v>
      </c>
      <c r="M1266" s="64"/>
      <c r="N1266" s="64"/>
      <c r="O1266" s="55">
        <v>36</v>
      </c>
      <c r="P1266" s="64">
        <v>7717827.7</v>
      </c>
      <c r="Q1266" s="64">
        <v>412110.5</v>
      </c>
      <c r="R1266" s="55">
        <v>36</v>
      </c>
      <c r="S1266" s="57">
        <v>11.8</v>
      </c>
      <c r="T1266" s="65">
        <f aca="true" t="shared" si="6" ref="T1266:T1328">S1266/10</f>
        <v>1.1800000000000002</v>
      </c>
      <c r="AI1266" s="64">
        <v>230.7</v>
      </c>
      <c r="AR1266" s="57" t="s">
        <v>1609</v>
      </c>
      <c r="AT1266" s="66">
        <v>1947</v>
      </c>
      <c r="AZ1266" s="57" t="s">
        <v>1666</v>
      </c>
      <c r="BD1266" s="57" t="s">
        <v>235</v>
      </c>
      <c r="BF1266" s="57" t="s">
        <v>1434</v>
      </c>
      <c r="BM1266" s="66" t="s">
        <v>1667</v>
      </c>
    </row>
    <row r="1267" spans="1:65" s="57" customFormat="1" ht="11.25">
      <c r="A1267" s="55">
        <v>1250</v>
      </c>
      <c r="B1267" s="57" t="s">
        <v>154</v>
      </c>
      <c r="C1267" s="57" t="s">
        <v>1668</v>
      </c>
      <c r="L1267" s="57" t="s">
        <v>1053</v>
      </c>
      <c r="M1267" s="64"/>
      <c r="N1267" s="64"/>
      <c r="O1267" s="55">
        <v>36</v>
      </c>
      <c r="P1267" s="64">
        <v>7717875.5</v>
      </c>
      <c r="Q1267" s="64">
        <v>412207.7</v>
      </c>
      <c r="R1267" s="55">
        <v>36</v>
      </c>
      <c r="S1267" s="57">
        <v>28.2</v>
      </c>
      <c r="T1267" s="65">
        <f t="shared" si="6"/>
        <v>2.82</v>
      </c>
      <c r="AI1267" s="64">
        <v>230.1</v>
      </c>
      <c r="AR1267" s="57" t="s">
        <v>1609</v>
      </c>
      <c r="AT1267" s="66">
        <v>1947</v>
      </c>
      <c r="BM1267" s="66"/>
    </row>
    <row r="1268" spans="1:65" s="57" customFormat="1" ht="11.25">
      <c r="A1268" s="55">
        <v>1251</v>
      </c>
      <c r="B1268" s="57" t="s">
        <v>222</v>
      </c>
      <c r="C1268" s="57" t="s">
        <v>1669</v>
      </c>
      <c r="N1268" s="64"/>
      <c r="O1268" s="55">
        <v>36</v>
      </c>
      <c r="P1268" s="75">
        <f>P1267+(S1267-W1268/2)*COS(T1268*PI()/200)</f>
        <v>7717857.8230919195</v>
      </c>
      <c r="Q1268" s="75">
        <f>Q1267+(S1267-W1268/2)*SIN(T1268*PI()/200)</f>
        <v>412229.6500449506</v>
      </c>
      <c r="R1268" s="76">
        <v>35</v>
      </c>
      <c r="S1268" s="75">
        <f>SQRT((P1269-P1267)^2+(Q1269-Q1267)^2)</f>
        <v>77.16586032717618</v>
      </c>
      <c r="T1268" s="77">
        <f>IF(ATAN2((P1269-P1267),(Q1269-Q1267))&lt;0,ATAN2((P1269-P1267),(Q1269-Q1267))+2*PI(),ATAN2((P1269-P1267),(Q1269-Q1267)))*200/PI()</f>
        <v>143.1614926921042</v>
      </c>
      <c r="U1268" s="75"/>
      <c r="V1268" s="75"/>
      <c r="W1268" s="75">
        <f>(S1267+S1269)-S1268</f>
        <v>0.03413967282382657</v>
      </c>
      <c r="X1268" s="57">
        <v>535</v>
      </c>
      <c r="Y1268" s="65">
        <f>SUM($X$18:X1268)</f>
        <v>148678.25</v>
      </c>
      <c r="AA1268" s="64"/>
      <c r="AI1268" s="64"/>
      <c r="AR1268" s="57" t="s">
        <v>1609</v>
      </c>
      <c r="AT1268" s="66">
        <v>1947</v>
      </c>
      <c r="BM1268" s="66" t="s">
        <v>225</v>
      </c>
    </row>
    <row r="1269" spans="1:65" s="57" customFormat="1" ht="11.25">
      <c r="A1269" s="55">
        <v>1252</v>
      </c>
      <c r="B1269" s="57" t="s">
        <v>154</v>
      </c>
      <c r="C1269" s="57" t="s">
        <v>1670</v>
      </c>
      <c r="L1269" s="57" t="s">
        <v>1053</v>
      </c>
      <c r="M1269" s="64"/>
      <c r="N1269" s="64"/>
      <c r="O1269" s="55">
        <v>36</v>
      </c>
      <c r="P1269" s="64">
        <v>7717827.1</v>
      </c>
      <c r="Q1269" s="64">
        <v>412267.8</v>
      </c>
      <c r="R1269" s="55">
        <v>36</v>
      </c>
      <c r="S1269" s="57">
        <v>49</v>
      </c>
      <c r="T1269" s="65">
        <f t="shared" si="6"/>
        <v>4.9</v>
      </c>
      <c r="AI1269" s="64">
        <v>230</v>
      </c>
      <c r="AR1269" s="57" t="s">
        <v>1609</v>
      </c>
      <c r="AT1269" s="66">
        <v>1947</v>
      </c>
      <c r="BM1269" s="66"/>
    </row>
    <row r="1270" spans="1:65" s="57" customFormat="1" ht="11.25">
      <c r="A1270" s="55">
        <v>1253</v>
      </c>
      <c r="B1270" s="57" t="s">
        <v>154</v>
      </c>
      <c r="C1270" s="57" t="s">
        <v>1671</v>
      </c>
      <c r="L1270" s="57" t="s">
        <v>1053</v>
      </c>
      <c r="M1270" s="64"/>
      <c r="N1270" s="64"/>
      <c r="O1270" s="55">
        <v>36</v>
      </c>
      <c r="P1270" s="64">
        <v>7717819.5</v>
      </c>
      <c r="Q1270" s="64">
        <v>412779.5</v>
      </c>
      <c r="R1270" s="55">
        <v>36</v>
      </c>
      <c r="S1270" s="57">
        <v>24.5</v>
      </c>
      <c r="T1270" s="65">
        <f t="shared" si="6"/>
        <v>2.45</v>
      </c>
      <c r="AI1270" s="64">
        <v>222.9</v>
      </c>
      <c r="AR1270" s="57" t="s">
        <v>1609</v>
      </c>
      <c r="AT1270" s="66">
        <v>1947</v>
      </c>
      <c r="BM1270" s="66"/>
    </row>
    <row r="1271" spans="1:65" s="57" customFormat="1" ht="11.25">
      <c r="A1271" s="55">
        <v>1254</v>
      </c>
      <c r="B1271" s="57" t="s">
        <v>222</v>
      </c>
      <c r="C1271" s="57" t="s">
        <v>1672</v>
      </c>
      <c r="N1271" s="64"/>
      <c r="O1271" s="55">
        <v>36</v>
      </c>
      <c r="P1271" s="75">
        <f>P1270+(S1270-W1271/2)*COS(T1271*PI()/200)</f>
        <v>7717813.082072404</v>
      </c>
      <c r="Q1271" s="75">
        <f>Q1270+(S1270-W1271/2)*SIN(T1271*PI()/200)</f>
        <v>412755.8657269497</v>
      </c>
      <c r="R1271" s="76">
        <v>35</v>
      </c>
      <c r="S1271" s="75">
        <f>SQRT((P1272-P1270)^2+(Q1272-Q1270)^2)</f>
        <v>48.08034941629244</v>
      </c>
      <c r="T1271" s="77">
        <f>IF(ATAN2((P1272-P1270),(Q1272-Q1270))&lt;0,ATAN2((P1272-P1270),(Q1272-Q1270))+2*PI(),ATAN2((P1272-P1270),(Q1272-Q1270)))*200/PI()</f>
        <v>283.11954554542825</v>
      </c>
      <c r="U1271" s="75"/>
      <c r="V1271" s="75"/>
      <c r="W1271" s="75">
        <f>(S1270+S1272)-S1271</f>
        <v>0.01965058370755912</v>
      </c>
      <c r="X1271" s="57">
        <v>218</v>
      </c>
      <c r="Y1271" s="65">
        <f>SUM($X$18:X1271)</f>
        <v>148896.25</v>
      </c>
      <c r="AA1271" s="64"/>
      <c r="AI1271" s="64"/>
      <c r="AR1271" s="57" t="s">
        <v>1609</v>
      </c>
      <c r="AT1271" s="66">
        <v>1947</v>
      </c>
      <c r="BM1271" s="66" t="s">
        <v>225</v>
      </c>
    </row>
    <row r="1272" spans="1:65" s="57" customFormat="1" ht="11.25">
      <c r="A1272" s="55">
        <v>1255</v>
      </c>
      <c r="B1272" s="57" t="s">
        <v>154</v>
      </c>
      <c r="C1272" s="57" t="s">
        <v>1673</v>
      </c>
      <c r="L1272" s="57" t="s">
        <v>1053</v>
      </c>
      <c r="M1272" s="64"/>
      <c r="N1272" s="64"/>
      <c r="O1272" s="55">
        <v>36</v>
      </c>
      <c r="P1272" s="64">
        <v>7717806.9</v>
      </c>
      <c r="Q1272" s="64">
        <v>412733.1</v>
      </c>
      <c r="R1272" s="55">
        <v>36</v>
      </c>
      <c r="S1272" s="57">
        <v>23.6</v>
      </c>
      <c r="T1272" s="65">
        <f t="shared" si="6"/>
        <v>2.3600000000000003</v>
      </c>
      <c r="AI1272" s="64">
        <v>219</v>
      </c>
      <c r="AR1272" s="57" t="s">
        <v>1609</v>
      </c>
      <c r="AT1272" s="66">
        <v>1947</v>
      </c>
      <c r="BM1272" s="66"/>
    </row>
    <row r="1273" spans="1:65" s="57" customFormat="1" ht="11.25">
      <c r="A1273" s="55">
        <v>1256</v>
      </c>
      <c r="B1273" s="57" t="s">
        <v>154</v>
      </c>
      <c r="C1273" s="57" t="s">
        <v>1674</v>
      </c>
      <c r="L1273" s="57" t="s">
        <v>1053</v>
      </c>
      <c r="M1273" s="64"/>
      <c r="N1273" s="64"/>
      <c r="O1273" s="55">
        <v>36</v>
      </c>
      <c r="P1273" s="64">
        <v>7717739.5</v>
      </c>
      <c r="Q1273" s="64">
        <v>412956.7</v>
      </c>
      <c r="R1273" s="55">
        <v>36</v>
      </c>
      <c r="S1273" s="57">
        <v>17.3</v>
      </c>
      <c r="T1273" s="65">
        <f t="shared" si="6"/>
        <v>1.73</v>
      </c>
      <c r="AI1273" s="64">
        <v>216.7</v>
      </c>
      <c r="AR1273" s="57" t="s">
        <v>1609</v>
      </c>
      <c r="AT1273" s="66">
        <v>1947</v>
      </c>
      <c r="BM1273" s="66"/>
    </row>
    <row r="1274" spans="1:65" s="57" customFormat="1" ht="11.25">
      <c r="A1274" s="55">
        <v>1257</v>
      </c>
      <c r="B1274" s="57" t="s">
        <v>222</v>
      </c>
      <c r="C1274" s="57" t="s">
        <v>1675</v>
      </c>
      <c r="N1274" s="64"/>
      <c r="O1274" s="55">
        <v>36</v>
      </c>
      <c r="P1274" s="75">
        <f>P1273+(S1273-W1274/2)*COS(T1274*PI()/200)</f>
        <v>7717723.576539879</v>
      </c>
      <c r="Q1274" s="75">
        <f>Q1273+(S1273-W1274/2)*SIN(T1274*PI()/200)</f>
        <v>412949.9861349157</v>
      </c>
      <c r="R1274" s="76">
        <v>35</v>
      </c>
      <c r="S1274" s="75">
        <f>SQRT((P1275-P1273)^2+(Q1275-Q1273)^2)</f>
        <v>49.16197717733145</v>
      </c>
      <c r="T1274" s="77">
        <f>IF(ATAN2((P1275-P1273),(Q1275-Q1273))&lt;0,ATAN2((P1275-P1273),(Q1275-Q1273))+2*PI(),ATAN2((P1275-P1273),(Q1275-Q1273)))*200/PI()</f>
        <v>225.40213385613694</v>
      </c>
      <c r="U1274" s="75"/>
      <c r="V1274" s="75"/>
      <c r="W1274" s="75">
        <f>(S1273+S1275)-S1274</f>
        <v>0.038022822668551726</v>
      </c>
      <c r="X1274" s="57">
        <v>285</v>
      </c>
      <c r="Y1274" s="65">
        <f>SUM($X$18:X1274)</f>
        <v>149181.25</v>
      </c>
      <c r="AA1274" s="64"/>
      <c r="AI1274" s="64"/>
      <c r="AR1274" s="57" t="s">
        <v>1609</v>
      </c>
      <c r="AT1274" s="66">
        <v>1947</v>
      </c>
      <c r="BM1274" s="66" t="s">
        <v>225</v>
      </c>
    </row>
    <row r="1275" spans="1:65" s="57" customFormat="1" ht="11.25">
      <c r="A1275" s="55">
        <v>1258</v>
      </c>
      <c r="B1275" s="57" t="s">
        <v>154</v>
      </c>
      <c r="C1275" s="57" t="s">
        <v>1676</v>
      </c>
      <c r="L1275" s="57" t="s">
        <v>1053</v>
      </c>
      <c r="M1275" s="64"/>
      <c r="N1275" s="64"/>
      <c r="O1275" s="55">
        <v>36</v>
      </c>
      <c r="P1275" s="64">
        <v>7717694.2</v>
      </c>
      <c r="Q1275" s="64">
        <v>412937.6</v>
      </c>
      <c r="R1275" s="55">
        <v>36</v>
      </c>
      <c r="S1275" s="57">
        <v>31.9</v>
      </c>
      <c r="T1275" s="65">
        <f t="shared" si="6"/>
        <v>3.19</v>
      </c>
      <c r="AI1275" s="64">
        <v>216.5</v>
      </c>
      <c r="AR1275" s="57" t="s">
        <v>1609</v>
      </c>
      <c r="AT1275" s="66">
        <v>1947</v>
      </c>
      <c r="BM1275" s="66"/>
    </row>
    <row r="1276" spans="1:65" s="57" customFormat="1" ht="11.25">
      <c r="A1276" s="55">
        <v>1259</v>
      </c>
      <c r="B1276" s="57" t="s">
        <v>154</v>
      </c>
      <c r="C1276" s="57" t="s">
        <v>1677</v>
      </c>
      <c r="L1276" s="57" t="s">
        <v>1053</v>
      </c>
      <c r="M1276" s="64"/>
      <c r="N1276" s="64"/>
      <c r="O1276" s="55">
        <v>36</v>
      </c>
      <c r="P1276" s="64">
        <v>7717661.7</v>
      </c>
      <c r="Q1276" s="64">
        <v>413200.7</v>
      </c>
      <c r="R1276" s="55">
        <v>36</v>
      </c>
      <c r="S1276" s="57">
        <v>15.2</v>
      </c>
      <c r="T1276" s="65">
        <f t="shared" si="6"/>
        <v>1.52</v>
      </c>
      <c r="AI1276" s="64">
        <v>206.8</v>
      </c>
      <c r="AR1276" s="57" t="s">
        <v>1609</v>
      </c>
      <c r="AT1276" s="66">
        <v>1947</v>
      </c>
      <c r="BM1276" s="66"/>
    </row>
    <row r="1277" spans="1:65" s="57" customFormat="1" ht="11.25">
      <c r="A1277" s="55">
        <v>1260</v>
      </c>
      <c r="B1277" s="57" t="s">
        <v>222</v>
      </c>
      <c r="C1277" s="57" t="s">
        <v>1678</v>
      </c>
      <c r="N1277" s="64"/>
      <c r="O1277" s="55">
        <v>36</v>
      </c>
      <c r="P1277" s="75">
        <f>P1276+(S1276-W1277/2)*COS(T1277*PI()/200)</f>
        <v>7717649.352429405</v>
      </c>
      <c r="Q1277" s="75">
        <f>Q1276+(S1276-W1277/2)*SIN(T1277*PI()/200)</f>
        <v>413209.6064443635</v>
      </c>
      <c r="R1277" s="76">
        <v>35</v>
      </c>
      <c r="S1277" s="75">
        <f>SQRT((P1278-P1276)^2+(Q1278-Q1276)^2)</f>
        <v>52.649121550270806</v>
      </c>
      <c r="T1277" s="77">
        <f>IF(ATAN2((P1278-P1276),(Q1278-Q1276))&lt;0,ATAN2((P1278-P1276),(Q1278-Q1276))+2*PI(),ATAN2((P1278-P1276),(Q1278-Q1276)))*200/PI()</f>
        <v>160.21850654639752</v>
      </c>
      <c r="U1277" s="75"/>
      <c r="V1277" s="75"/>
      <c r="W1277" s="75">
        <f>(S1276+S1278)-S1277</f>
        <v>-0.049121550270811554</v>
      </c>
      <c r="X1277" s="57">
        <v>430</v>
      </c>
      <c r="Y1277" s="65">
        <f>SUM($X$18:X1277)</f>
        <v>149611.25</v>
      </c>
      <c r="AA1277" s="64"/>
      <c r="AI1277" s="64"/>
      <c r="AR1277" s="57" t="s">
        <v>1609</v>
      </c>
      <c r="AT1277" s="66">
        <v>1947</v>
      </c>
      <c r="BM1277" s="66" t="s">
        <v>225</v>
      </c>
    </row>
    <row r="1278" spans="1:65" s="57" customFormat="1" ht="11.25">
      <c r="A1278" s="55">
        <v>1261</v>
      </c>
      <c r="B1278" s="57" t="s">
        <v>154</v>
      </c>
      <c r="C1278" s="57" t="s">
        <v>1679</v>
      </c>
      <c r="L1278" s="57" t="s">
        <v>1053</v>
      </c>
      <c r="M1278" s="64"/>
      <c r="N1278" s="64"/>
      <c r="O1278" s="55">
        <v>36</v>
      </c>
      <c r="P1278" s="64">
        <v>7717619</v>
      </c>
      <c r="Q1278" s="64">
        <v>413231.5</v>
      </c>
      <c r="R1278" s="55">
        <v>36</v>
      </c>
      <c r="S1278" s="57">
        <v>37.4</v>
      </c>
      <c r="T1278" s="65">
        <f t="shared" si="6"/>
        <v>3.7399999999999998</v>
      </c>
      <c r="AI1278" s="64">
        <v>204.1</v>
      </c>
      <c r="AR1278" s="57" t="s">
        <v>1609</v>
      </c>
      <c r="AT1278" s="66">
        <v>1947</v>
      </c>
      <c r="BM1278" s="66"/>
    </row>
    <row r="1279" spans="1:65" s="57" customFormat="1" ht="11.25">
      <c r="A1279" s="55">
        <v>1262</v>
      </c>
      <c r="B1279" s="57" t="s">
        <v>154</v>
      </c>
      <c r="C1279" s="57" t="s">
        <v>1680</v>
      </c>
      <c r="L1279" s="57" t="s">
        <v>1053</v>
      </c>
      <c r="M1279" s="64"/>
      <c r="N1279" s="64"/>
      <c r="O1279" s="55">
        <v>36</v>
      </c>
      <c r="P1279" s="64">
        <v>7717739.1</v>
      </c>
      <c r="Q1279" s="64">
        <v>413644.7</v>
      </c>
      <c r="R1279" s="55">
        <v>36</v>
      </c>
      <c r="S1279" s="57">
        <v>79.7</v>
      </c>
      <c r="T1279" s="65">
        <f t="shared" si="6"/>
        <v>7.970000000000001</v>
      </c>
      <c r="AI1279" s="64">
        <v>200.5</v>
      </c>
      <c r="AR1279" s="57" t="s">
        <v>1609</v>
      </c>
      <c r="AT1279" s="66">
        <v>1947</v>
      </c>
      <c r="BM1279" s="66"/>
    </row>
    <row r="1280" spans="1:65" s="57" customFormat="1" ht="11.25">
      <c r="A1280" s="55">
        <v>1263</v>
      </c>
      <c r="B1280" s="57" t="s">
        <v>222</v>
      </c>
      <c r="C1280" s="57" t="s">
        <v>1681</v>
      </c>
      <c r="N1280" s="64"/>
      <c r="O1280" s="55">
        <v>36</v>
      </c>
      <c r="P1280" s="75">
        <f>P1279+(S1279-W1280/2)*COS(T1280*PI()/200)</f>
        <v>7717665.333676931</v>
      </c>
      <c r="Q1280" s="75">
        <f>Q1279+(S1279-W1280/2)*SIN(T1280*PI()/200)</f>
        <v>413614.47042235057</v>
      </c>
      <c r="R1280" s="76">
        <v>35</v>
      </c>
      <c r="S1280" s="75">
        <f>SQRT((P1281-P1279)^2+(Q1281-Q1279)^2)</f>
        <v>103.64024314855648</v>
      </c>
      <c r="T1280" s="77">
        <f>IF(ATAN2((P1281-P1279),(Q1281-Q1279))&lt;0,ATAN2((P1281-P1279),(Q1281-Q1279))+2*PI(),ATAN2((P1281-P1279),(Q1281-Q1279)))*200/PI()</f>
        <v>224.75990052024676</v>
      </c>
      <c r="U1280" s="75"/>
      <c r="V1280" s="75"/>
      <c r="W1280" s="75">
        <f>(S1279+S1281)-S1280</f>
        <v>-0.0402431485564847</v>
      </c>
      <c r="X1280" s="57">
        <v>145</v>
      </c>
      <c r="Y1280" s="65">
        <f>SUM($X$18:X1280)</f>
        <v>149756.25</v>
      </c>
      <c r="AA1280" s="64"/>
      <c r="AI1280" s="64"/>
      <c r="AR1280" s="57" t="s">
        <v>1609</v>
      </c>
      <c r="AT1280" s="66">
        <v>1947</v>
      </c>
      <c r="BM1280" s="66" t="s">
        <v>225</v>
      </c>
    </row>
    <row r="1281" spans="1:65" s="57" customFormat="1" ht="11.25">
      <c r="A1281" s="55">
        <v>1264</v>
      </c>
      <c r="B1281" s="57" t="s">
        <v>154</v>
      </c>
      <c r="C1281" s="57" t="s">
        <v>1682</v>
      </c>
      <c r="L1281" s="57" t="s">
        <v>1053</v>
      </c>
      <c r="M1281" s="64"/>
      <c r="N1281" s="64"/>
      <c r="O1281" s="55">
        <v>36</v>
      </c>
      <c r="P1281" s="64">
        <v>7717643.2</v>
      </c>
      <c r="Q1281" s="64">
        <v>413605.4</v>
      </c>
      <c r="R1281" s="55">
        <v>36</v>
      </c>
      <c r="S1281" s="57">
        <v>23.9</v>
      </c>
      <c r="T1281" s="65">
        <f t="shared" si="6"/>
        <v>2.3899999999999997</v>
      </c>
      <c r="AI1281" s="64">
        <v>195.8</v>
      </c>
      <c r="AR1281" s="57" t="s">
        <v>1609</v>
      </c>
      <c r="AT1281" s="66">
        <v>1947</v>
      </c>
      <c r="BM1281" s="66"/>
    </row>
    <row r="1282" spans="1:65" s="57" customFormat="1" ht="11.25">
      <c r="A1282" s="55">
        <v>1265</v>
      </c>
      <c r="B1282" s="57" t="s">
        <v>154</v>
      </c>
      <c r="C1282" s="57" t="s">
        <v>1683</v>
      </c>
      <c r="L1282" s="57" t="s">
        <v>1053</v>
      </c>
      <c r="M1282" s="64"/>
      <c r="N1282" s="64"/>
      <c r="O1282" s="55">
        <v>36</v>
      </c>
      <c r="P1282" s="64">
        <v>7717688.2</v>
      </c>
      <c r="Q1282" s="64">
        <v>413765.3</v>
      </c>
      <c r="R1282" s="55">
        <v>36</v>
      </c>
      <c r="S1282" s="57">
        <v>25</v>
      </c>
      <c r="T1282" s="65">
        <f t="shared" si="6"/>
        <v>2.5</v>
      </c>
      <c r="AI1282" s="64">
        <v>194.1</v>
      </c>
      <c r="AR1282" s="57" t="s">
        <v>1609</v>
      </c>
      <c r="AT1282" s="66">
        <v>1947</v>
      </c>
      <c r="BM1282" s="66"/>
    </row>
    <row r="1283" spans="1:65" s="57" customFormat="1" ht="11.25">
      <c r="A1283" s="55">
        <v>1266</v>
      </c>
      <c r="B1283" s="57" t="s">
        <v>222</v>
      </c>
      <c r="C1283" s="57" t="s">
        <v>1684</v>
      </c>
      <c r="N1283" s="64"/>
      <c r="O1283" s="55">
        <v>36</v>
      </c>
      <c r="P1283" s="75">
        <f>P1282+(S1282-W1283/2)*COS(T1283*PI()/200)</f>
        <v>7717663.91380737</v>
      </c>
      <c r="Q1283" s="75">
        <f>Q1282+(S1282-W1283/2)*SIN(T1283*PI()/200)</f>
        <v>413759.4744627077</v>
      </c>
      <c r="R1283" s="76">
        <v>35</v>
      </c>
      <c r="S1283" s="75">
        <f>SQRT((P1284-P1282)^2+(Q1284-Q1282)^2)</f>
        <v>63.450216705876116</v>
      </c>
      <c r="T1283" s="77">
        <f>IF(ATAN2((P1284-P1282),(Q1284-Q1282))&lt;0,ATAN2((P1284-P1282),(Q1284-Q1282))+2*PI(),ATAN2((P1284-P1282),(Q1284-Q1282)))*200/PI()</f>
        <v>214.98745414021286</v>
      </c>
      <c r="U1283" s="75"/>
      <c r="V1283" s="75"/>
      <c r="W1283" s="75">
        <f>(S1282+S1284)-S1283</f>
        <v>0.04978329412388405</v>
      </c>
      <c r="X1283" s="57">
        <v>445</v>
      </c>
      <c r="Y1283" s="65">
        <f>SUM($X$18:X1283)</f>
        <v>150201.25</v>
      </c>
      <c r="AA1283" s="64"/>
      <c r="AI1283" s="64"/>
      <c r="AR1283" s="57" t="s">
        <v>1609</v>
      </c>
      <c r="AT1283" s="66">
        <v>1947</v>
      </c>
      <c r="BM1283" s="66" t="s">
        <v>225</v>
      </c>
    </row>
    <row r="1284" spans="1:65" s="57" customFormat="1" ht="11.25">
      <c r="A1284" s="55">
        <v>1267</v>
      </c>
      <c r="B1284" s="57" t="s">
        <v>154</v>
      </c>
      <c r="C1284" s="57" t="s">
        <v>1685</v>
      </c>
      <c r="L1284" s="57" t="s">
        <v>1053</v>
      </c>
      <c r="M1284" s="64"/>
      <c r="N1284" s="64"/>
      <c r="O1284" s="55">
        <v>36</v>
      </c>
      <c r="P1284" s="64">
        <v>7717626.5</v>
      </c>
      <c r="Q1284" s="64">
        <v>413750.5</v>
      </c>
      <c r="R1284" s="55">
        <v>36</v>
      </c>
      <c r="S1284" s="57">
        <v>38.5</v>
      </c>
      <c r="T1284" s="65">
        <f t="shared" si="6"/>
        <v>3.85</v>
      </c>
      <c r="AI1284" s="64">
        <v>190.3</v>
      </c>
      <c r="AR1284" s="57" t="s">
        <v>1609</v>
      </c>
      <c r="AT1284" s="66">
        <v>1947</v>
      </c>
      <c r="BM1284" s="66"/>
    </row>
    <row r="1285" spans="1:65" s="57" customFormat="1" ht="11.25">
      <c r="A1285" s="55">
        <v>1268</v>
      </c>
      <c r="B1285" s="57" t="s">
        <v>154</v>
      </c>
      <c r="C1285" s="57" t="s">
        <v>1686</v>
      </c>
      <c r="L1285" s="57" t="s">
        <v>1053</v>
      </c>
      <c r="M1285" s="64"/>
      <c r="N1285" s="64"/>
      <c r="O1285" s="55">
        <v>36</v>
      </c>
      <c r="P1285" s="64">
        <v>7717429.8</v>
      </c>
      <c r="Q1285" s="64">
        <v>414147.6</v>
      </c>
      <c r="R1285" s="55">
        <v>36</v>
      </c>
      <c r="S1285" s="57">
        <v>27.3</v>
      </c>
      <c r="T1285" s="65">
        <f t="shared" si="6"/>
        <v>2.73</v>
      </c>
      <c r="AI1285" s="64">
        <v>179.2</v>
      </c>
      <c r="AR1285" s="57" t="s">
        <v>1609</v>
      </c>
      <c r="AT1285" s="66">
        <v>1947</v>
      </c>
      <c r="BM1285" s="66"/>
    </row>
    <row r="1286" spans="1:65" s="57" customFormat="1" ht="11.25">
      <c r="A1286" s="55">
        <v>1269</v>
      </c>
      <c r="B1286" s="57" t="s">
        <v>222</v>
      </c>
      <c r="C1286" s="57" t="s">
        <v>1687</v>
      </c>
      <c r="N1286" s="64"/>
      <c r="O1286" s="55">
        <v>36</v>
      </c>
      <c r="P1286" s="75">
        <f>P1285+(S1285-W1286/2)*COS(T1286*PI()/200)</f>
        <v>7717409.7469287915</v>
      </c>
      <c r="Q1286" s="75">
        <f>Q1285+(S1285-W1286/2)*SIN(T1286*PI()/200)</f>
        <v>414129.05380697484</v>
      </c>
      <c r="R1286" s="76">
        <v>35</v>
      </c>
      <c r="S1286" s="75">
        <f>SQRT((P1287-P1285)^2+(Q1287-Q1285)^2)</f>
        <v>47.129184164106015</v>
      </c>
      <c r="T1286" s="77">
        <f>IF(ATAN2((P1287-P1285),(Q1287-Q1285))&lt;0,ATAN2((P1287-P1285),(Q1287-Q1285))+2*PI(),ATAN2((P1287-P1285),(Q1287-Q1285)))*200/PI()</f>
        <v>247.51595900462354</v>
      </c>
      <c r="U1286" s="75"/>
      <c r="V1286" s="75"/>
      <c r="W1286" s="75">
        <f>(S1285+S1287)-S1286</f>
        <v>-0.0291841641060131</v>
      </c>
      <c r="X1286" s="57">
        <v>355</v>
      </c>
      <c r="Y1286" s="65">
        <f>SUM($X$18:X1286)</f>
        <v>150556.25</v>
      </c>
      <c r="AA1286" s="64"/>
      <c r="AI1286" s="64"/>
      <c r="AR1286" s="57" t="s">
        <v>1609</v>
      </c>
      <c r="AT1286" s="66">
        <v>1947</v>
      </c>
      <c r="BM1286" s="66" t="s">
        <v>225</v>
      </c>
    </row>
    <row r="1287" spans="1:65" s="57" customFormat="1" ht="11.25">
      <c r="A1287" s="55">
        <v>1270</v>
      </c>
      <c r="B1287" s="57" t="s">
        <v>154</v>
      </c>
      <c r="C1287" s="57" t="s">
        <v>1688</v>
      </c>
      <c r="L1287" s="57" t="s">
        <v>1053</v>
      </c>
      <c r="M1287" s="64"/>
      <c r="N1287" s="64"/>
      <c r="O1287" s="55">
        <v>36</v>
      </c>
      <c r="P1287" s="64">
        <v>7717395.2</v>
      </c>
      <c r="Q1287" s="64">
        <v>414115.6</v>
      </c>
      <c r="R1287" s="55">
        <v>36</v>
      </c>
      <c r="S1287" s="57">
        <v>19.8</v>
      </c>
      <c r="T1287" s="65">
        <f t="shared" si="6"/>
        <v>1.98</v>
      </c>
      <c r="AI1287" s="64">
        <v>179.3</v>
      </c>
      <c r="AR1287" s="57" t="s">
        <v>1609</v>
      </c>
      <c r="AT1287" s="66">
        <v>1947</v>
      </c>
      <c r="BM1287" s="66"/>
    </row>
    <row r="1288" spans="1:65" s="57" customFormat="1" ht="11.25">
      <c r="A1288" s="55">
        <v>1271</v>
      </c>
      <c r="B1288" s="57" t="s">
        <v>154</v>
      </c>
      <c r="C1288" s="57" t="s">
        <v>1689</v>
      </c>
      <c r="L1288" s="57" t="s">
        <v>1053</v>
      </c>
      <c r="M1288" s="64"/>
      <c r="N1288" s="64"/>
      <c r="O1288" s="55">
        <v>36</v>
      </c>
      <c r="P1288" s="64">
        <v>7717325.8</v>
      </c>
      <c r="Q1288" s="64">
        <v>414443.4</v>
      </c>
      <c r="R1288" s="55">
        <v>36</v>
      </c>
      <c r="S1288" s="57">
        <v>16.3</v>
      </c>
      <c r="T1288" s="65">
        <f t="shared" si="6"/>
        <v>1.6300000000000001</v>
      </c>
      <c r="AI1288" s="64">
        <v>172</v>
      </c>
      <c r="AR1288" s="57" t="s">
        <v>1609</v>
      </c>
      <c r="AT1288" s="66">
        <v>1947</v>
      </c>
      <c r="BM1288" s="66"/>
    </row>
    <row r="1289" spans="1:65" s="57" customFormat="1" ht="11.25">
      <c r="A1289" s="55">
        <v>1272</v>
      </c>
      <c r="B1289" s="57" t="s">
        <v>222</v>
      </c>
      <c r="C1289" s="57" t="s">
        <v>1690</v>
      </c>
      <c r="N1289" s="64"/>
      <c r="O1289" s="55">
        <v>36</v>
      </c>
      <c r="P1289" s="75">
        <f>P1288+(S1288-W1289/2)*COS(T1289*PI()/200)</f>
        <v>7717309.943463386</v>
      </c>
      <c r="Q1289" s="75">
        <f>Q1288+(S1288-W1289/2)*SIN(T1289*PI()/200)</f>
        <v>414439.53751031205</v>
      </c>
      <c r="R1289" s="76">
        <v>35</v>
      </c>
      <c r="S1289" s="75">
        <f>SQRT((P1290-P1288)^2+(Q1290-Q1288)^2)</f>
        <v>40.1403786728526</v>
      </c>
      <c r="T1289" s="77">
        <f>IF(ATAN2((P1290-P1288),(Q1290-Q1288))&lt;0,ATAN2((P1290-P1288),(Q1290-Q1288))+2*PI(),ATAN2((P1290-P1288),(Q1290-Q1288)))*200/PI()</f>
        <v>215.21116624162832</v>
      </c>
      <c r="U1289" s="75"/>
      <c r="V1289" s="75"/>
      <c r="W1289" s="75">
        <f>(S1288+S1290)-S1289</f>
        <v>-0.04037867285259722</v>
      </c>
      <c r="X1289" s="57">
        <v>198</v>
      </c>
      <c r="Y1289" s="65">
        <f>SUM($X$18:X1289)</f>
        <v>150754.25</v>
      </c>
      <c r="AA1289" s="64"/>
      <c r="AI1289" s="64"/>
      <c r="AR1289" s="57" t="s">
        <v>1609</v>
      </c>
      <c r="AT1289" s="66">
        <v>1947</v>
      </c>
      <c r="BM1289" s="66" t="s">
        <v>225</v>
      </c>
    </row>
    <row r="1290" spans="1:65" s="57" customFormat="1" ht="11.25">
      <c r="A1290" s="55">
        <v>1273</v>
      </c>
      <c r="B1290" s="57" t="s">
        <v>154</v>
      </c>
      <c r="C1290" s="57" t="s">
        <v>1691</v>
      </c>
      <c r="L1290" s="57" t="s">
        <v>1053</v>
      </c>
      <c r="M1290" s="64"/>
      <c r="N1290" s="64"/>
      <c r="O1290" s="55">
        <v>36</v>
      </c>
      <c r="P1290" s="64">
        <v>7717286.8</v>
      </c>
      <c r="Q1290" s="64">
        <v>414433.9</v>
      </c>
      <c r="R1290" s="55">
        <v>36</v>
      </c>
      <c r="S1290" s="57">
        <v>23.8</v>
      </c>
      <c r="T1290" s="65">
        <f t="shared" si="6"/>
        <v>2.38</v>
      </c>
      <c r="AI1290" s="64">
        <v>172.7</v>
      </c>
      <c r="AR1290" s="57" t="s">
        <v>1609</v>
      </c>
      <c r="AT1290" s="66">
        <v>1947</v>
      </c>
      <c r="BM1290" s="66"/>
    </row>
    <row r="1291" spans="1:65" s="57" customFormat="1" ht="11.25">
      <c r="A1291" s="55">
        <v>1274</v>
      </c>
      <c r="B1291" s="57" t="s">
        <v>154</v>
      </c>
      <c r="C1291" s="57" t="s">
        <v>1692</v>
      </c>
      <c r="L1291" s="57" t="s">
        <v>1053</v>
      </c>
      <c r="M1291" s="64"/>
      <c r="N1291" s="64"/>
      <c r="O1291" s="55">
        <v>36</v>
      </c>
      <c r="P1291" s="64">
        <v>7717267.3</v>
      </c>
      <c r="Q1291" s="64">
        <v>414632</v>
      </c>
      <c r="R1291" s="55">
        <v>36</v>
      </c>
      <c r="S1291" s="57">
        <v>11</v>
      </c>
      <c r="T1291" s="65">
        <f t="shared" si="6"/>
        <v>1.1</v>
      </c>
      <c r="AI1291" s="64">
        <v>169.4</v>
      </c>
      <c r="AR1291" s="57" t="s">
        <v>1609</v>
      </c>
      <c r="AT1291" s="66">
        <v>1947</v>
      </c>
      <c r="BM1291" s="66"/>
    </row>
    <row r="1292" spans="1:65" s="57" customFormat="1" ht="11.25">
      <c r="A1292" s="55">
        <v>1275</v>
      </c>
      <c r="B1292" s="57" t="s">
        <v>222</v>
      </c>
      <c r="C1292" s="57" t="s">
        <v>1693</v>
      </c>
      <c r="N1292" s="64"/>
      <c r="O1292" s="55">
        <v>36</v>
      </c>
      <c r="P1292" s="75">
        <f>P1291+(S1291-W1292/2)*COS(T1292*PI()/200)</f>
        <v>7717256.592495994</v>
      </c>
      <c r="Q1292" s="75">
        <f>Q1291+(S1291-W1292/2)*SIN(T1292*PI()/200)</f>
        <v>414629.3974816651</v>
      </c>
      <c r="R1292" s="76">
        <v>35</v>
      </c>
      <c r="S1292" s="75">
        <f>SQRT((P1293-P1291)^2+(Q1293-Q1291)^2)</f>
        <v>29.638488490293685</v>
      </c>
      <c r="T1292" s="77">
        <f>IF(ATAN2((P1293-P1291),(Q1293-Q1291))&lt;0,ATAN2((P1293-P1291),(Q1293-Q1291))+2*PI(),ATAN2((P1293-P1291),(Q1293-Q1291)))*200/PI()</f>
        <v>215.17905967443394</v>
      </c>
      <c r="U1292" s="75"/>
      <c r="V1292" s="75"/>
      <c r="W1292" s="75">
        <f>(S1291+S1293)-S1292</f>
        <v>-0.03848849029368395</v>
      </c>
      <c r="X1292" s="57">
        <v>195</v>
      </c>
      <c r="Y1292" s="65">
        <f>SUM($X$18:X1292)</f>
        <v>150949.25</v>
      </c>
      <c r="AA1292" s="64"/>
      <c r="AI1292" s="64"/>
      <c r="AR1292" s="57" t="s">
        <v>1609</v>
      </c>
      <c r="AT1292" s="66">
        <v>1947</v>
      </c>
      <c r="BM1292" s="66" t="s">
        <v>225</v>
      </c>
    </row>
    <row r="1293" spans="1:65" s="57" customFormat="1" ht="11.25">
      <c r="A1293" s="55">
        <v>1276</v>
      </c>
      <c r="B1293" s="57" t="s">
        <v>154</v>
      </c>
      <c r="C1293" s="57" t="s">
        <v>1694</v>
      </c>
      <c r="L1293" s="57" t="s">
        <v>1053</v>
      </c>
      <c r="M1293" s="64"/>
      <c r="N1293" s="64"/>
      <c r="O1293" s="55">
        <v>36</v>
      </c>
      <c r="P1293" s="64">
        <v>7717238.5</v>
      </c>
      <c r="Q1293" s="64">
        <v>414625</v>
      </c>
      <c r="R1293" s="55">
        <v>36</v>
      </c>
      <c r="S1293" s="57">
        <v>18.6</v>
      </c>
      <c r="T1293" s="65">
        <f t="shared" si="6"/>
        <v>1.86</v>
      </c>
      <c r="AI1293" s="64">
        <v>168.8</v>
      </c>
      <c r="AR1293" s="57" t="s">
        <v>1609</v>
      </c>
      <c r="AT1293" s="66">
        <v>1947</v>
      </c>
      <c r="BM1293" s="66"/>
    </row>
    <row r="1294" spans="1:65" s="57" customFormat="1" ht="11.25">
      <c r="A1294" s="55">
        <v>1277</v>
      </c>
      <c r="B1294" s="57" t="s">
        <v>154</v>
      </c>
      <c r="C1294" s="57" t="s">
        <v>1695</v>
      </c>
      <c r="L1294" s="57" t="s">
        <v>1053</v>
      </c>
      <c r="M1294" s="64"/>
      <c r="N1294" s="64"/>
      <c r="O1294" s="55">
        <v>36</v>
      </c>
      <c r="P1294" s="64">
        <v>7717292.5</v>
      </c>
      <c r="Q1294" s="64">
        <v>414826</v>
      </c>
      <c r="R1294" s="55">
        <v>36</v>
      </c>
      <c r="S1294" s="57">
        <v>25.7</v>
      </c>
      <c r="T1294" s="65">
        <f t="shared" si="6"/>
        <v>2.57</v>
      </c>
      <c r="AI1294" s="64">
        <v>166.3</v>
      </c>
      <c r="AR1294" s="57" t="s">
        <v>1609</v>
      </c>
      <c r="AT1294" s="66">
        <v>1947</v>
      </c>
      <c r="BM1294" s="66"/>
    </row>
    <row r="1295" spans="1:65" s="57" customFormat="1" ht="11.25">
      <c r="A1295" s="55">
        <v>1278</v>
      </c>
      <c r="B1295" s="57" t="s">
        <v>222</v>
      </c>
      <c r="C1295" s="57" t="s">
        <v>1696</v>
      </c>
      <c r="N1295" s="64"/>
      <c r="O1295" s="55">
        <v>36</v>
      </c>
      <c r="P1295" s="75">
        <f>P1294+(S1294-W1295/2)*COS(T1295*PI()/200)</f>
        <v>7717268.382889402</v>
      </c>
      <c r="Q1295" s="75">
        <f>Q1294+(S1294-W1295/2)*SIN(T1295*PI()/200)</f>
        <v>414817.1460470682</v>
      </c>
      <c r="R1295" s="76">
        <v>35</v>
      </c>
      <c r="S1295" s="75">
        <f>SQRT((P1296-P1294)^2+(Q1296-Q1294)^2)</f>
        <v>38.88200097732399</v>
      </c>
      <c r="T1295" s="77">
        <f>IF(ATAN2((P1296-P1294),(Q1296-Q1294))&lt;0,ATAN2((P1296-P1294),(Q1296-Q1294))+2*PI(),ATAN2((P1296-P1294),(Q1296-Q1294)))*200/PI()</f>
        <v>222.3992910384072</v>
      </c>
      <c r="U1295" s="75"/>
      <c r="V1295" s="75"/>
      <c r="W1295" s="75">
        <f>(S1294+S1296)-S1295</f>
        <v>0.01799902267600828</v>
      </c>
      <c r="X1295" s="57">
        <v>345</v>
      </c>
      <c r="Y1295" s="65">
        <f>SUM($X$18:X1295)</f>
        <v>151294.25</v>
      </c>
      <c r="AA1295" s="64"/>
      <c r="AI1295" s="64"/>
      <c r="AR1295" s="57" t="s">
        <v>1609</v>
      </c>
      <c r="AT1295" s="66">
        <v>1947</v>
      </c>
      <c r="BM1295" s="66" t="s">
        <v>225</v>
      </c>
    </row>
    <row r="1296" spans="1:65" s="57" customFormat="1" ht="11.25">
      <c r="A1296" s="55">
        <v>1279</v>
      </c>
      <c r="B1296" s="57" t="s">
        <v>154</v>
      </c>
      <c r="C1296" s="57" t="s">
        <v>1697</v>
      </c>
      <c r="L1296" s="57" t="s">
        <v>1053</v>
      </c>
      <c r="M1296" s="64"/>
      <c r="N1296" s="64"/>
      <c r="O1296" s="55">
        <v>36</v>
      </c>
      <c r="P1296" s="64">
        <v>7717256</v>
      </c>
      <c r="Q1296" s="64">
        <v>414812.6</v>
      </c>
      <c r="R1296" s="55">
        <v>36</v>
      </c>
      <c r="S1296" s="57">
        <v>13.2</v>
      </c>
      <c r="T1296" s="65">
        <f t="shared" si="6"/>
        <v>1.3199999999999998</v>
      </c>
      <c r="AI1296" s="64">
        <v>163.8</v>
      </c>
      <c r="AR1296" s="57" t="s">
        <v>1609</v>
      </c>
      <c r="AT1296" s="66">
        <v>1947</v>
      </c>
      <c r="BM1296" s="66"/>
    </row>
    <row r="1297" spans="1:65" s="57" customFormat="1" ht="11.25">
      <c r="A1297" s="55">
        <v>1280</v>
      </c>
      <c r="B1297" s="57" t="s">
        <v>154</v>
      </c>
      <c r="C1297" s="57" t="s">
        <v>1698</v>
      </c>
      <c r="L1297" s="57" t="s">
        <v>1053</v>
      </c>
      <c r="M1297" s="64"/>
      <c r="N1297" s="64"/>
      <c r="O1297" s="55">
        <v>36</v>
      </c>
      <c r="P1297" s="64">
        <v>7717457.1</v>
      </c>
      <c r="Q1297" s="64">
        <v>415018.3</v>
      </c>
      <c r="R1297" s="55">
        <v>36</v>
      </c>
      <c r="S1297" s="57">
        <v>55.4</v>
      </c>
      <c r="T1297" s="65">
        <f t="shared" si="6"/>
        <v>5.54</v>
      </c>
      <c r="AI1297" s="64">
        <v>165.9</v>
      </c>
      <c r="AR1297" s="57" t="s">
        <v>1609</v>
      </c>
      <c r="AT1297" s="66">
        <v>1947</v>
      </c>
      <c r="BM1297" s="66"/>
    </row>
    <row r="1298" spans="1:65" s="57" customFormat="1" ht="11.25">
      <c r="A1298" s="55">
        <v>1281</v>
      </c>
      <c r="B1298" s="57" t="s">
        <v>222</v>
      </c>
      <c r="C1298" s="57" t="s">
        <v>1699</v>
      </c>
      <c r="N1298" s="64"/>
      <c r="O1298" s="55">
        <v>36</v>
      </c>
      <c r="P1298" s="75">
        <f>P1297+(S1297-W1298/2)*COS(T1298*PI()/200)</f>
        <v>7717418.789615532</v>
      </c>
      <c r="Q1298" s="75">
        <f>Q1297+(S1297-W1298/2)*SIN(T1298*PI()/200)</f>
        <v>415058.29955485865</v>
      </c>
      <c r="R1298" s="76">
        <v>35</v>
      </c>
      <c r="S1298" s="75">
        <f>SQRT((P1299-P1297)^2+(Q1299-Q1297)^2)</f>
        <v>81.9727393705791</v>
      </c>
      <c r="T1298" s="77">
        <f>IF(ATAN2((P1299-P1297),(Q1299-Q1297))&lt;0,ATAN2((P1299-P1297),(Q1299-Q1297))+2*PI(),ATAN2((P1299-P1297),(Q1299-Q1297)))*200/PI()</f>
        <v>148.62700374262747</v>
      </c>
      <c r="U1298" s="75"/>
      <c r="V1298" s="75"/>
      <c r="W1298" s="75">
        <f>(S1297+S1299)-S1298</f>
        <v>0.027260629420894134</v>
      </c>
      <c r="X1298" s="57">
        <v>145</v>
      </c>
      <c r="Y1298" s="65">
        <f>SUM($X$18:X1298)</f>
        <v>151439.25</v>
      </c>
      <c r="AA1298" s="64"/>
      <c r="AI1298" s="64"/>
      <c r="AR1298" s="57" t="s">
        <v>1609</v>
      </c>
      <c r="AT1298" s="66">
        <v>1947</v>
      </c>
      <c r="BM1298" s="66" t="s">
        <v>225</v>
      </c>
    </row>
    <row r="1299" spans="1:65" s="57" customFormat="1" ht="11.25">
      <c r="A1299" s="55">
        <v>1282</v>
      </c>
      <c r="B1299" s="57" t="s">
        <v>154</v>
      </c>
      <c r="C1299" s="57" t="s">
        <v>1700</v>
      </c>
      <c r="L1299" s="57" t="s">
        <v>1053</v>
      </c>
      <c r="M1299" s="64"/>
      <c r="N1299" s="64"/>
      <c r="O1299" s="55">
        <v>36</v>
      </c>
      <c r="P1299" s="64">
        <v>7717400.4</v>
      </c>
      <c r="Q1299" s="64">
        <v>415077.5</v>
      </c>
      <c r="R1299" s="55">
        <v>36</v>
      </c>
      <c r="S1299" s="57">
        <v>26.6</v>
      </c>
      <c r="T1299" s="65">
        <f t="shared" si="6"/>
        <v>2.66</v>
      </c>
      <c r="AI1299" s="64">
        <v>164.9</v>
      </c>
      <c r="AR1299" s="57" t="s">
        <v>1609</v>
      </c>
      <c r="AT1299" s="66">
        <v>1947</v>
      </c>
      <c r="BM1299" s="66"/>
    </row>
    <row r="1300" spans="1:65" s="57" customFormat="1" ht="11.25">
      <c r="A1300" s="55">
        <v>1283</v>
      </c>
      <c r="B1300" s="57" t="s">
        <v>154</v>
      </c>
      <c r="C1300" s="57" t="s">
        <v>1701</v>
      </c>
      <c r="L1300" s="57" t="s">
        <v>1053</v>
      </c>
      <c r="M1300" s="64"/>
      <c r="N1300" s="64"/>
      <c r="O1300" s="55">
        <v>36</v>
      </c>
      <c r="P1300" s="64">
        <v>7717537.8</v>
      </c>
      <c r="Q1300" s="64">
        <v>415119.5</v>
      </c>
      <c r="R1300" s="55">
        <v>36</v>
      </c>
      <c r="S1300" s="57">
        <v>6.6</v>
      </c>
      <c r="T1300" s="65">
        <f t="shared" si="6"/>
        <v>0.6599999999999999</v>
      </c>
      <c r="AI1300" s="64">
        <v>161.9</v>
      </c>
      <c r="AR1300" s="57" t="s">
        <v>1609</v>
      </c>
      <c r="AT1300" s="66">
        <v>1947</v>
      </c>
      <c r="BM1300" s="66"/>
    </row>
    <row r="1301" spans="1:65" s="57" customFormat="1" ht="11.25">
      <c r="A1301" s="55">
        <v>1284</v>
      </c>
      <c r="B1301" s="57" t="s">
        <v>222</v>
      </c>
      <c r="C1301" s="57" t="s">
        <v>1702</v>
      </c>
      <c r="N1301" s="64"/>
      <c r="O1301" s="55">
        <v>36</v>
      </c>
      <c r="P1301" s="75">
        <f>P1300+(S1300-W1301/2)*COS(T1301*PI()/200)</f>
        <v>7717531.463342723</v>
      </c>
      <c r="Q1301" s="75">
        <f>Q1300+(S1300-W1301/2)*SIN(T1301*PI()/200)</f>
        <v>415117.66138441715</v>
      </c>
      <c r="R1301" s="76">
        <v>35</v>
      </c>
      <c r="S1301" s="75">
        <f>SQRT((P1302-P1300)^2+(Q1302-Q1300)^2)</f>
        <v>20.096019506174585</v>
      </c>
      <c r="T1301" s="77">
        <f>IF(ATAN2((P1302-P1300),(Q1302-Q1300))&lt;0,ATAN2((P1302-P1300),(Q1302-Q1300))+2*PI(),ATAN2((P1302-P1300),(Q1302-Q1300)))*200/PI()</f>
        <v>217.97819317452357</v>
      </c>
      <c r="U1301" s="75"/>
      <c r="V1301" s="75"/>
      <c r="W1301" s="75">
        <f>(S1300+S1302)-S1301</f>
        <v>0.003980493825416431</v>
      </c>
      <c r="X1301" s="57">
        <v>145</v>
      </c>
      <c r="Y1301" s="65">
        <f>SUM($X$18:X1301)</f>
        <v>151584.25</v>
      </c>
      <c r="AA1301" s="64"/>
      <c r="AI1301" s="64"/>
      <c r="AR1301" s="57" t="s">
        <v>1609</v>
      </c>
      <c r="AT1301" s="66">
        <v>1947</v>
      </c>
      <c r="BM1301" s="66" t="s">
        <v>225</v>
      </c>
    </row>
    <row r="1302" spans="1:65" s="57" customFormat="1" ht="11.25">
      <c r="A1302" s="55">
        <v>1285</v>
      </c>
      <c r="B1302" s="57" t="s">
        <v>154</v>
      </c>
      <c r="C1302" s="57" t="s">
        <v>1703</v>
      </c>
      <c r="L1302" s="57" t="s">
        <v>1053</v>
      </c>
      <c r="M1302" s="64"/>
      <c r="N1302" s="64"/>
      <c r="O1302" s="55">
        <v>36</v>
      </c>
      <c r="P1302" s="64">
        <v>7717518.5</v>
      </c>
      <c r="Q1302" s="64">
        <v>415113.9</v>
      </c>
      <c r="R1302" s="55">
        <v>36</v>
      </c>
      <c r="S1302" s="57">
        <v>13.5</v>
      </c>
      <c r="T1302" s="65">
        <f t="shared" si="6"/>
        <v>1.35</v>
      </c>
      <c r="AI1302" s="64">
        <v>162</v>
      </c>
      <c r="AR1302" s="57" t="s">
        <v>1609</v>
      </c>
      <c r="AT1302" s="66">
        <v>1947</v>
      </c>
      <c r="BM1302" s="66"/>
    </row>
    <row r="1303" spans="1:65" s="57" customFormat="1" ht="11.25">
      <c r="A1303" s="55">
        <v>1286</v>
      </c>
      <c r="B1303" s="57" t="s">
        <v>154</v>
      </c>
      <c r="C1303" s="57" t="s">
        <v>1704</v>
      </c>
      <c r="L1303" s="57" t="s">
        <v>1053</v>
      </c>
      <c r="M1303" s="64"/>
      <c r="N1303" s="64"/>
      <c r="O1303" s="55">
        <v>36</v>
      </c>
      <c r="P1303" s="64">
        <v>7717494.8</v>
      </c>
      <c r="Q1303" s="64">
        <v>415243.6</v>
      </c>
      <c r="R1303" s="55">
        <v>36</v>
      </c>
      <c r="S1303" s="57">
        <v>23.1</v>
      </c>
      <c r="T1303" s="65">
        <f t="shared" si="6"/>
        <v>2.31</v>
      </c>
      <c r="AI1303" s="64">
        <v>160.7</v>
      </c>
      <c r="AR1303" s="57" t="s">
        <v>1609</v>
      </c>
      <c r="AT1303" s="66">
        <v>1947</v>
      </c>
      <c r="BM1303" s="66"/>
    </row>
    <row r="1304" spans="1:65" s="57" customFormat="1" ht="11.25">
      <c r="A1304" s="55">
        <v>1287</v>
      </c>
      <c r="B1304" s="57" t="s">
        <v>222</v>
      </c>
      <c r="C1304" s="57" t="s">
        <v>1705</v>
      </c>
      <c r="N1304" s="64"/>
      <c r="O1304" s="55">
        <v>36</v>
      </c>
      <c r="P1304" s="75">
        <f>P1303+(S1303-W1304/2)*COS(T1304*PI()/200)</f>
        <v>7717471.700098296</v>
      </c>
      <c r="Q1304" s="75">
        <f>Q1303+(S1303-W1304/2)*SIN(T1304*PI()/200)</f>
        <v>415243.7339124736</v>
      </c>
      <c r="R1304" s="76">
        <v>35</v>
      </c>
      <c r="S1304" s="75">
        <f>SQRT((P1305-P1303)^2+(Q1305-Q1303)^2)</f>
        <v>34.50057970527459</v>
      </c>
      <c r="T1304" s="77">
        <f>IF(ATAN2((P1305-P1303),(Q1305-Q1303))&lt;0,ATAN2((P1305-P1303),(Q1305-Q1303))+2*PI(),ATAN2((P1305-P1303),(Q1305-Q1303)))*200/PI()</f>
        <v>199.63094919359304</v>
      </c>
      <c r="U1304" s="75"/>
      <c r="V1304" s="75"/>
      <c r="W1304" s="75">
        <f>(S1303+S1305)-S1304</f>
        <v>-0.0005797052745890596</v>
      </c>
      <c r="X1304" s="57">
        <v>165</v>
      </c>
      <c r="Y1304" s="65">
        <f>SUM($X$18:X1304)</f>
        <v>151749.25</v>
      </c>
      <c r="AA1304" s="64"/>
      <c r="AI1304" s="64"/>
      <c r="AR1304" s="57" t="s">
        <v>1609</v>
      </c>
      <c r="AT1304" s="66">
        <v>1947</v>
      </c>
      <c r="BM1304" s="66" t="s">
        <v>225</v>
      </c>
    </row>
    <row r="1305" spans="1:65" s="57" customFormat="1" ht="11.25">
      <c r="A1305" s="55">
        <v>1288</v>
      </c>
      <c r="B1305" s="57" t="s">
        <v>154</v>
      </c>
      <c r="C1305" s="57" t="s">
        <v>1706</v>
      </c>
      <c r="L1305" s="57" t="s">
        <v>1053</v>
      </c>
      <c r="M1305" s="64"/>
      <c r="N1305" s="64"/>
      <c r="O1305" s="55">
        <v>36</v>
      </c>
      <c r="P1305" s="64">
        <v>7717460.3</v>
      </c>
      <c r="Q1305" s="64">
        <v>415243.8</v>
      </c>
      <c r="R1305" s="55">
        <v>36</v>
      </c>
      <c r="S1305" s="57">
        <v>11.4</v>
      </c>
      <c r="T1305" s="65">
        <f t="shared" si="6"/>
        <v>1.1400000000000001</v>
      </c>
      <c r="AI1305" s="64">
        <v>160.1</v>
      </c>
      <c r="AR1305" s="57" t="s">
        <v>1609</v>
      </c>
      <c r="AT1305" s="66">
        <v>1947</v>
      </c>
      <c r="BM1305" s="66"/>
    </row>
    <row r="1306" spans="1:65" s="57" customFormat="1" ht="11.25">
      <c r="A1306" s="55">
        <v>1289</v>
      </c>
      <c r="B1306" s="57" t="s">
        <v>154</v>
      </c>
      <c r="C1306" s="57" t="s">
        <v>1707</v>
      </c>
      <c r="L1306" s="57" t="s">
        <v>1053</v>
      </c>
      <c r="M1306" s="64"/>
      <c r="N1306" s="64"/>
      <c r="O1306" s="55">
        <v>36</v>
      </c>
      <c r="P1306" s="64">
        <v>7717546.9</v>
      </c>
      <c r="Q1306" s="64">
        <v>415367.3</v>
      </c>
      <c r="R1306" s="55">
        <v>36</v>
      </c>
      <c r="S1306" s="57">
        <v>22.3</v>
      </c>
      <c r="T1306" s="65">
        <f t="shared" si="6"/>
        <v>2.23</v>
      </c>
      <c r="AI1306" s="64">
        <v>160.7</v>
      </c>
      <c r="AR1306" s="57" t="s">
        <v>1609</v>
      </c>
      <c r="AT1306" s="66">
        <v>1947</v>
      </c>
      <c r="BM1306" s="66"/>
    </row>
    <row r="1307" spans="1:65" s="57" customFormat="1" ht="11.25">
      <c r="A1307" s="55">
        <v>1290</v>
      </c>
      <c r="B1307" s="57" t="s">
        <v>222</v>
      </c>
      <c r="C1307" s="57" t="s">
        <v>1708</v>
      </c>
      <c r="N1307" s="64"/>
      <c r="O1307" s="55">
        <v>36</v>
      </c>
      <c r="P1307" s="75">
        <f>P1306+(S1306-W1307/2)*COS(T1307*PI()/200)</f>
        <v>7717524.60071483</v>
      </c>
      <c r="Q1307" s="75">
        <f>Q1306+(S1306-W1307/2)*SIN(T1307*PI()/200)</f>
        <v>415367.0313339136</v>
      </c>
      <c r="R1307" s="76">
        <v>35</v>
      </c>
      <c r="S1307" s="75">
        <f>SQRT((P1308-P1306)^2+(Q1308-Q1306)^2)</f>
        <v>24.90180716370892</v>
      </c>
      <c r="T1307" s="77">
        <f>IF(ATAN2((P1308-P1306),(Q1308-Q1306))&lt;0,ATAN2((P1308-P1306),(Q1308-Q1306))+2*PI(),ATAN2((P1308-P1306),(Q1308-Q1306)))*200/PI()</f>
        <v>200.7669746642533</v>
      </c>
      <c r="U1307" s="75"/>
      <c r="V1307" s="75"/>
      <c r="W1307" s="75">
        <f>(S1306+S1308)-S1307</f>
        <v>-0.0018071637089178694</v>
      </c>
      <c r="X1307" s="57">
        <v>225</v>
      </c>
      <c r="Y1307" s="65">
        <f>SUM($X$18:X1307)</f>
        <v>151974.25</v>
      </c>
      <c r="AA1307" s="64"/>
      <c r="AI1307" s="64"/>
      <c r="AR1307" s="57" t="s">
        <v>1609</v>
      </c>
      <c r="AT1307" s="66">
        <v>1947</v>
      </c>
      <c r="BM1307" s="66" t="s">
        <v>225</v>
      </c>
    </row>
    <row r="1308" spans="1:65" s="57" customFormat="1" ht="11.25">
      <c r="A1308" s="55">
        <v>1291</v>
      </c>
      <c r="B1308" s="57" t="s">
        <v>154</v>
      </c>
      <c r="C1308" s="57" t="s">
        <v>1709</v>
      </c>
      <c r="L1308" s="57" t="s">
        <v>1053</v>
      </c>
      <c r="M1308" s="64"/>
      <c r="N1308" s="64"/>
      <c r="O1308" s="55">
        <v>36</v>
      </c>
      <c r="P1308" s="64">
        <v>7717522</v>
      </c>
      <c r="Q1308" s="64">
        <v>415367</v>
      </c>
      <c r="R1308" s="55">
        <v>36</v>
      </c>
      <c r="S1308" s="57">
        <v>2.6</v>
      </c>
      <c r="T1308" s="65">
        <f t="shared" si="6"/>
        <v>0.26</v>
      </c>
      <c r="AI1308" s="64">
        <v>159.6</v>
      </c>
      <c r="AR1308" s="57" t="s">
        <v>1609</v>
      </c>
      <c r="AT1308" s="66">
        <v>1947</v>
      </c>
      <c r="BM1308" s="66"/>
    </row>
    <row r="1309" spans="1:65" s="57" customFormat="1" ht="11.25">
      <c r="A1309" s="55">
        <v>1292</v>
      </c>
      <c r="B1309" s="57" t="s">
        <v>154</v>
      </c>
      <c r="C1309" s="57" t="s">
        <v>1710</v>
      </c>
      <c r="L1309" s="57" t="s">
        <v>1053</v>
      </c>
      <c r="M1309" s="64"/>
      <c r="N1309" s="64"/>
      <c r="O1309" s="55">
        <v>36</v>
      </c>
      <c r="P1309" s="64">
        <v>7717697</v>
      </c>
      <c r="Q1309" s="64">
        <v>415513.4</v>
      </c>
      <c r="R1309" s="55">
        <v>36</v>
      </c>
      <c r="S1309" s="57">
        <v>34.4</v>
      </c>
      <c r="T1309" s="65">
        <f t="shared" si="6"/>
        <v>3.44</v>
      </c>
      <c r="AI1309" s="64">
        <v>155.6</v>
      </c>
      <c r="AR1309" s="57" t="s">
        <v>1609</v>
      </c>
      <c r="AT1309" s="66">
        <v>1947</v>
      </c>
      <c r="BM1309" s="66"/>
    </row>
    <row r="1310" spans="1:65" s="57" customFormat="1" ht="11.25">
      <c r="A1310" s="55">
        <v>1293</v>
      </c>
      <c r="B1310" s="57" t="s">
        <v>222</v>
      </c>
      <c r="C1310" s="57" t="s">
        <v>1711</v>
      </c>
      <c r="N1310" s="64"/>
      <c r="O1310" s="55">
        <v>36</v>
      </c>
      <c r="P1310" s="75">
        <f>P1309+(S1309-W1310/2)*COS(T1310*PI()/200)</f>
        <v>7717663.757890199</v>
      </c>
      <c r="Q1310" s="75">
        <f>Q1309+(S1309-W1310/2)*SIN(T1310*PI()/200)</f>
        <v>415522.17317537003</v>
      </c>
      <c r="R1310" s="76">
        <v>35</v>
      </c>
      <c r="S1310" s="75">
        <f>SQRT((P1311-P1309)^2+(Q1311-Q1309)^2)</f>
        <v>50.1606419416628</v>
      </c>
      <c r="T1310" s="77">
        <f>IF(ATAN2((P1311-P1309),(Q1311-Q1309))&lt;0,ATAN2((P1311-P1309),(Q1311-Q1309))+2*PI(),ATAN2((P1311-P1309),(Q1311-Q1309)))*200/PI()</f>
        <v>183.5730444622094</v>
      </c>
      <c r="U1310" s="75"/>
      <c r="V1310" s="75"/>
      <c r="W1310" s="75">
        <f>(S1309+S1311)-S1310</f>
        <v>0.039358058337199964</v>
      </c>
      <c r="X1310" s="57">
        <v>480</v>
      </c>
      <c r="Y1310" s="65">
        <f>SUM($X$18:X1310)</f>
        <v>152454.25</v>
      </c>
      <c r="AA1310" s="64"/>
      <c r="AI1310" s="64"/>
      <c r="AR1310" s="57" t="s">
        <v>1609</v>
      </c>
      <c r="AT1310" s="66">
        <v>1947</v>
      </c>
      <c r="BM1310" s="66" t="s">
        <v>225</v>
      </c>
    </row>
    <row r="1311" spans="1:65" s="57" customFormat="1" ht="11.25">
      <c r="A1311" s="55">
        <v>1294</v>
      </c>
      <c r="B1311" s="57" t="s">
        <v>154</v>
      </c>
      <c r="C1311" s="57" t="s">
        <v>1712</v>
      </c>
      <c r="L1311" s="57" t="s">
        <v>1053</v>
      </c>
      <c r="M1311" s="64"/>
      <c r="N1311" s="64"/>
      <c r="O1311" s="55">
        <v>36</v>
      </c>
      <c r="P1311" s="64">
        <v>7717648.5</v>
      </c>
      <c r="Q1311" s="64">
        <v>415526.2</v>
      </c>
      <c r="R1311" s="55">
        <v>36</v>
      </c>
      <c r="S1311" s="57">
        <v>15.8</v>
      </c>
      <c r="T1311" s="65">
        <f t="shared" si="6"/>
        <v>1.58</v>
      </c>
      <c r="AI1311" s="64">
        <v>152.5</v>
      </c>
      <c r="AR1311" s="57" t="s">
        <v>1609</v>
      </c>
      <c r="AT1311" s="66">
        <v>1947</v>
      </c>
      <c r="BM1311" s="66"/>
    </row>
    <row r="1312" spans="1:65" s="57" customFormat="1" ht="11.25">
      <c r="A1312" s="55">
        <v>1295</v>
      </c>
      <c r="B1312" s="57" t="s">
        <v>154</v>
      </c>
      <c r="C1312" s="57" t="s">
        <v>1713</v>
      </c>
      <c r="L1312" s="57" t="s">
        <v>1053</v>
      </c>
      <c r="M1312" s="64"/>
      <c r="N1312" s="64"/>
      <c r="O1312" s="55">
        <v>36</v>
      </c>
      <c r="P1312" s="64">
        <v>7717970.5</v>
      </c>
      <c r="Q1312" s="64">
        <v>415855.9</v>
      </c>
      <c r="R1312" s="55">
        <v>36</v>
      </c>
      <c r="S1312" s="57">
        <v>12.4</v>
      </c>
      <c r="T1312" s="65">
        <f t="shared" si="6"/>
        <v>1.24</v>
      </c>
      <c r="AI1312" s="64">
        <v>141.9</v>
      </c>
      <c r="AR1312" s="57" t="s">
        <v>1609</v>
      </c>
      <c r="AT1312" s="66">
        <v>1947</v>
      </c>
      <c r="BM1312" s="66"/>
    </row>
    <row r="1313" spans="1:65" s="57" customFormat="1" ht="11.25">
      <c r="A1313" s="55">
        <v>1296</v>
      </c>
      <c r="B1313" s="57" t="s">
        <v>222</v>
      </c>
      <c r="C1313" s="57" t="s">
        <v>1714</v>
      </c>
      <c r="N1313" s="64"/>
      <c r="O1313" s="55">
        <v>36</v>
      </c>
      <c r="P1313" s="75">
        <f>P1312+(S1312-W1313/2)*COS(T1313*PI()/200)</f>
        <v>7717960.219726972</v>
      </c>
      <c r="Q1313" s="75">
        <f>Q1312+(S1312-W1313/2)*SIN(T1313*PI()/200)</f>
        <v>415862.8602981692</v>
      </c>
      <c r="R1313" s="76">
        <v>35</v>
      </c>
      <c r="S1313" s="75">
        <f>SQRT((P1314-P1312)^2+(Q1314-Q1312)^2)</f>
        <v>42.62980178214743</v>
      </c>
      <c r="T1313" s="77">
        <f>IF(ATAN2((P1314-P1312),(Q1314-Q1312))&lt;0,ATAN2((P1314-P1312),(Q1314-Q1312))+2*PI(),ATAN2((P1314-P1312),(Q1314-Q1312)))*200/PI()</f>
        <v>162.11098344388046</v>
      </c>
      <c r="U1313" s="75"/>
      <c r="V1313" s="75"/>
      <c r="W1313" s="75">
        <f>(S1312+S1314)-S1313</f>
        <v>-0.029801782147430345</v>
      </c>
      <c r="X1313" s="57">
        <v>545</v>
      </c>
      <c r="Y1313" s="65">
        <f>SUM($X$18:X1313)</f>
        <v>152999.25</v>
      </c>
      <c r="AA1313" s="64"/>
      <c r="AI1313" s="64"/>
      <c r="AR1313" s="57" t="s">
        <v>1609</v>
      </c>
      <c r="AT1313" s="66">
        <v>1947</v>
      </c>
      <c r="BM1313" s="66" t="s">
        <v>225</v>
      </c>
    </row>
    <row r="1314" spans="1:65" s="57" customFormat="1" ht="11.25">
      <c r="A1314" s="55">
        <v>1297</v>
      </c>
      <c r="B1314" s="57" t="s">
        <v>154</v>
      </c>
      <c r="C1314" s="57" t="s">
        <v>1715</v>
      </c>
      <c r="L1314" s="57" t="s">
        <v>1053</v>
      </c>
      <c r="M1314" s="64"/>
      <c r="N1314" s="64"/>
      <c r="O1314" s="55">
        <v>36</v>
      </c>
      <c r="P1314" s="64">
        <v>7717935.2</v>
      </c>
      <c r="Q1314" s="64">
        <v>415879.8</v>
      </c>
      <c r="R1314" s="55">
        <v>36</v>
      </c>
      <c r="S1314" s="57">
        <v>30.2</v>
      </c>
      <c r="T1314" s="65">
        <f t="shared" si="6"/>
        <v>3.02</v>
      </c>
      <c r="AI1314" s="64">
        <v>142.4</v>
      </c>
      <c r="AR1314" s="57" t="s">
        <v>1609</v>
      </c>
      <c r="AT1314" s="66">
        <v>1947</v>
      </c>
      <c r="BM1314" s="66"/>
    </row>
    <row r="1315" spans="1:65" s="72" customFormat="1" ht="11.25">
      <c r="A1315" s="55">
        <v>1298</v>
      </c>
      <c r="B1315" s="72" t="s">
        <v>154</v>
      </c>
      <c r="C1315" s="72" t="s">
        <v>1716</v>
      </c>
      <c r="L1315" s="57" t="s">
        <v>1053</v>
      </c>
      <c r="N1315" s="73"/>
      <c r="O1315" s="55">
        <v>36</v>
      </c>
      <c r="P1315" s="73">
        <v>7718137.1</v>
      </c>
      <c r="Q1315" s="73">
        <v>416366.4</v>
      </c>
      <c r="R1315" s="55">
        <v>36</v>
      </c>
      <c r="S1315" s="72">
        <v>23</v>
      </c>
      <c r="T1315" s="65">
        <f t="shared" si="6"/>
        <v>2.3</v>
      </c>
      <c r="X1315" s="57"/>
      <c r="AI1315" s="73">
        <v>141</v>
      </c>
      <c r="AR1315" s="57" t="s">
        <v>1609</v>
      </c>
      <c r="AT1315" s="74">
        <v>1947</v>
      </c>
      <c r="BF1315" s="72" t="s">
        <v>1717</v>
      </c>
      <c r="BM1315" s="74"/>
    </row>
    <row r="1316" spans="1:65" s="72" customFormat="1" ht="11.25">
      <c r="A1316" s="55">
        <v>1299</v>
      </c>
      <c r="B1316" s="57" t="s">
        <v>222</v>
      </c>
      <c r="C1316" s="72" t="s">
        <v>1718</v>
      </c>
      <c r="N1316" s="73"/>
      <c r="O1316" s="55">
        <v>36</v>
      </c>
      <c r="P1316" s="75">
        <f>P1315+(S1315-W1316/2)*COS(T1316*PI()/200)</f>
        <v>7718114.113932326</v>
      </c>
      <c r="Q1316" s="75">
        <f>Q1315+(S1315-W1316/2)*SIN(T1316*PI()/200)</f>
        <v>416367.6949897281</v>
      </c>
      <c r="R1316" s="76">
        <v>35</v>
      </c>
      <c r="S1316" s="75">
        <f>SQRT((P1317-P1315)^2+(Q1317-Q1315)^2)</f>
        <v>28.445034715538423</v>
      </c>
      <c r="T1316" s="77">
        <f>IF(ATAN2((P1317-P1315),(Q1317-Q1315))&lt;0,ATAN2((P1317-P1315),(Q1317-Q1315))+2*PI(),ATAN2((P1317-P1315),(Q1317-Q1315)))*200/PI()</f>
        <v>196.41719710384845</v>
      </c>
      <c r="U1316" s="75"/>
      <c r="V1316" s="75"/>
      <c r="W1316" s="75">
        <f>(S1315+S1317)-S1316</f>
        <v>-0.04503471553842431</v>
      </c>
      <c r="X1316" s="57">
        <v>290</v>
      </c>
      <c r="Y1316" s="65">
        <f>SUM($X$18:X1316)</f>
        <v>153289.25</v>
      </c>
      <c r="Z1316" s="57"/>
      <c r="AA1316" s="64"/>
      <c r="AI1316" s="73"/>
      <c r="AR1316" s="72" t="s">
        <v>1609</v>
      </c>
      <c r="AT1316" s="74">
        <v>1947</v>
      </c>
      <c r="BM1316" s="74" t="s">
        <v>225</v>
      </c>
    </row>
    <row r="1317" spans="1:65" s="72" customFormat="1" ht="11.25">
      <c r="A1317" s="55">
        <v>1300</v>
      </c>
      <c r="B1317" s="72" t="s">
        <v>154</v>
      </c>
      <c r="C1317" s="72" t="s">
        <v>1719</v>
      </c>
      <c r="L1317" s="72" t="s">
        <v>1053</v>
      </c>
      <c r="M1317" s="73"/>
      <c r="N1317" s="73"/>
      <c r="O1317" s="55">
        <v>36</v>
      </c>
      <c r="P1317" s="73">
        <v>7718108.7</v>
      </c>
      <c r="Q1317" s="73">
        <v>416368</v>
      </c>
      <c r="R1317" s="55">
        <v>36</v>
      </c>
      <c r="S1317" s="72">
        <v>5.4</v>
      </c>
      <c r="T1317" s="65">
        <f t="shared" si="6"/>
        <v>0.54</v>
      </c>
      <c r="X1317" s="57"/>
      <c r="AI1317" s="73">
        <v>137</v>
      </c>
      <c r="AR1317" s="72" t="s">
        <v>1609</v>
      </c>
      <c r="AT1317" s="74">
        <v>1947</v>
      </c>
      <c r="BM1317" s="74"/>
    </row>
    <row r="1318" spans="1:65" s="57" customFormat="1" ht="11.25">
      <c r="A1318" s="55">
        <v>1301</v>
      </c>
      <c r="B1318" s="57" t="s">
        <v>154</v>
      </c>
      <c r="C1318" s="57" t="s">
        <v>1720</v>
      </c>
      <c r="L1318" s="57" t="s">
        <v>1053</v>
      </c>
      <c r="M1318" s="64"/>
      <c r="N1318" s="64"/>
      <c r="O1318" s="55">
        <v>36</v>
      </c>
      <c r="P1318" s="64">
        <v>7718137.1</v>
      </c>
      <c r="Q1318" s="64">
        <v>416366.3</v>
      </c>
      <c r="R1318" s="55">
        <v>36</v>
      </c>
      <c r="S1318" s="57">
        <v>23.1</v>
      </c>
      <c r="T1318" s="65">
        <f t="shared" si="6"/>
        <v>2.31</v>
      </c>
      <c r="AI1318" s="64"/>
      <c r="AR1318" s="57" t="s">
        <v>1609</v>
      </c>
      <c r="AT1318" s="66">
        <v>1985</v>
      </c>
      <c r="BF1318" s="57" t="s">
        <v>1721</v>
      </c>
      <c r="BM1318" s="66"/>
    </row>
    <row r="1319" spans="1:65" s="57" customFormat="1" ht="11.25">
      <c r="A1319" s="55">
        <v>1302</v>
      </c>
      <c r="B1319" s="57" t="s">
        <v>222</v>
      </c>
      <c r="C1319" s="57" t="s">
        <v>1718</v>
      </c>
      <c r="N1319" s="64"/>
      <c r="O1319" s="55">
        <v>36</v>
      </c>
      <c r="P1319" s="75">
        <f>P1318+(S1318-W1319/2)*COS(T1319*PI()/200)</f>
        <v>7718114.065812817</v>
      </c>
      <c r="Q1319" s="75">
        <f>Q1318+(S1318-W1319/2)*SIN(T1319*PI()/200)</f>
        <v>416367.67880697927</v>
      </c>
      <c r="R1319" s="76">
        <v>35</v>
      </c>
      <c r="S1319" s="75">
        <f>SQRT((P1320-P1318)^2+(Q1320-Q1318)^2)</f>
        <v>28.450834785086712</v>
      </c>
      <c r="T1319" s="77">
        <f>IF(ATAN2((P1320-P1318),(Q1320-Q1318))&lt;0,ATAN2((P1320-P1318),(Q1320-Q1318))+2*PI(),ATAN2((P1320-P1318),(Q1320-Q1318)))*200/PI()</f>
        <v>196.19378954004785</v>
      </c>
      <c r="U1319" s="75"/>
      <c r="V1319" s="75"/>
      <c r="W1319" s="75">
        <f>(S1318+S1320)-S1319</f>
        <v>0.049165214913287514</v>
      </c>
      <c r="AA1319" s="64"/>
      <c r="AI1319" s="64"/>
      <c r="AR1319" s="57" t="s">
        <v>1609</v>
      </c>
      <c r="AT1319" s="66">
        <v>1985</v>
      </c>
      <c r="BM1319" s="66" t="s">
        <v>225</v>
      </c>
    </row>
    <row r="1320" spans="1:65" s="57" customFormat="1" ht="11.25">
      <c r="A1320" s="55">
        <v>1303</v>
      </c>
      <c r="B1320" s="57" t="s">
        <v>154</v>
      </c>
      <c r="C1320" s="57" t="s">
        <v>1719</v>
      </c>
      <c r="L1320" s="57" t="s">
        <v>1053</v>
      </c>
      <c r="M1320" s="64"/>
      <c r="N1320" s="64"/>
      <c r="O1320" s="55">
        <v>36</v>
      </c>
      <c r="P1320" s="64">
        <v>7718108.7</v>
      </c>
      <c r="Q1320" s="64">
        <v>416368</v>
      </c>
      <c r="R1320" s="55">
        <v>36</v>
      </c>
      <c r="S1320" s="57">
        <v>5.4</v>
      </c>
      <c r="T1320" s="65">
        <f t="shared" si="6"/>
        <v>0.54</v>
      </c>
      <c r="AI1320" s="64">
        <v>137</v>
      </c>
      <c r="AR1320" s="57" t="s">
        <v>1609</v>
      </c>
      <c r="AT1320" s="66">
        <v>1947</v>
      </c>
      <c r="BM1320" s="66"/>
    </row>
    <row r="1321" spans="1:65" s="57" customFormat="1" ht="11.25">
      <c r="A1321" s="55">
        <v>1304</v>
      </c>
      <c r="B1321" s="57" t="s">
        <v>154</v>
      </c>
      <c r="C1321" s="57" t="s">
        <v>1722</v>
      </c>
      <c r="L1321" s="57" t="s">
        <v>1053</v>
      </c>
      <c r="M1321" s="64"/>
      <c r="N1321" s="64"/>
      <c r="O1321" s="55">
        <v>36</v>
      </c>
      <c r="P1321" s="64">
        <v>7718196.4</v>
      </c>
      <c r="Q1321" s="64">
        <v>416609.6</v>
      </c>
      <c r="R1321" s="55">
        <v>36</v>
      </c>
      <c r="S1321" s="57">
        <v>25.3</v>
      </c>
      <c r="T1321" s="65">
        <f t="shared" si="6"/>
        <v>2.5300000000000002</v>
      </c>
      <c r="AI1321" s="64">
        <v>131.7</v>
      </c>
      <c r="AR1321" s="57" t="s">
        <v>1609</v>
      </c>
      <c r="AT1321" s="66">
        <v>1947</v>
      </c>
      <c r="BM1321" s="66"/>
    </row>
    <row r="1322" spans="1:65" s="57" customFormat="1" ht="11.25">
      <c r="A1322" s="55">
        <v>1305</v>
      </c>
      <c r="B1322" s="57" t="s">
        <v>222</v>
      </c>
      <c r="C1322" s="57" t="s">
        <v>1723</v>
      </c>
      <c r="N1322" s="64"/>
      <c r="O1322" s="55">
        <v>36</v>
      </c>
      <c r="P1322" s="75">
        <f>P1321+(S1321-W1322/2)*COS(T1322*PI()/200)</f>
        <v>7718184.630187225</v>
      </c>
      <c r="Q1322" s="75">
        <f>Q1321+(S1321-W1322/2)*SIN(T1322*PI()/200)</f>
        <v>416631.982763611</v>
      </c>
      <c r="R1322" s="76">
        <v>35</v>
      </c>
      <c r="S1322" s="75">
        <f>SQRT((P1323-P1321)^2+(Q1323-Q1321)^2)</f>
        <v>50.27733087602637</v>
      </c>
      <c r="T1322" s="77">
        <f>IF(ATAN2((P1323-P1321),(Q1323-Q1321))&lt;0,ATAN2((P1323-P1321),(Q1323-Q1321))+2*PI(),ATAN2((P1323-P1321),(Q1323-Q1321)))*200/PI()</f>
        <v>130.8192334604432</v>
      </c>
      <c r="U1322" s="75"/>
      <c r="V1322" s="75"/>
      <c r="W1322" s="75">
        <f>(S1321+S1323)-S1322</f>
        <v>0.022669123973628302</v>
      </c>
      <c r="X1322" s="57">
        <v>330</v>
      </c>
      <c r="Y1322" s="65">
        <f>SUM($X$18:X1322)</f>
        <v>153619.25</v>
      </c>
      <c r="AA1322" s="64"/>
      <c r="AI1322" s="64"/>
      <c r="AR1322" s="57" t="s">
        <v>1609</v>
      </c>
      <c r="AT1322" s="66">
        <v>1947</v>
      </c>
      <c r="BM1322" s="66" t="s">
        <v>225</v>
      </c>
    </row>
    <row r="1323" spans="1:65" s="57" customFormat="1" ht="11.25">
      <c r="A1323" s="55">
        <v>1306</v>
      </c>
      <c r="B1323" s="57" t="s">
        <v>154</v>
      </c>
      <c r="C1323" s="57" t="s">
        <v>1724</v>
      </c>
      <c r="L1323" s="57" t="s">
        <v>1053</v>
      </c>
      <c r="M1323" s="64"/>
      <c r="N1323" s="64"/>
      <c r="O1323" s="55">
        <v>36</v>
      </c>
      <c r="P1323" s="64">
        <v>7718173</v>
      </c>
      <c r="Q1323" s="64">
        <v>416654.1</v>
      </c>
      <c r="R1323" s="55">
        <v>36</v>
      </c>
      <c r="S1323" s="57">
        <v>25</v>
      </c>
      <c r="T1323" s="65">
        <f t="shared" si="6"/>
        <v>2.5</v>
      </c>
      <c r="AI1323" s="64">
        <v>132.3</v>
      </c>
      <c r="AR1323" s="57" t="s">
        <v>1609</v>
      </c>
      <c r="AT1323" s="66">
        <v>1947</v>
      </c>
      <c r="BM1323" s="66"/>
    </row>
    <row r="1324" spans="1:65" s="57" customFormat="1" ht="11.25">
      <c r="A1324" s="55">
        <v>1307</v>
      </c>
      <c r="B1324" s="57" t="s">
        <v>154</v>
      </c>
      <c r="C1324" s="57" t="s">
        <v>1725</v>
      </c>
      <c r="L1324" s="57" t="s">
        <v>1053</v>
      </c>
      <c r="M1324" s="64"/>
      <c r="N1324" s="64"/>
      <c r="O1324" s="55">
        <v>36</v>
      </c>
      <c r="P1324" s="64">
        <v>7718478.1</v>
      </c>
      <c r="Q1324" s="64">
        <v>416783.3</v>
      </c>
      <c r="R1324" s="55">
        <v>36</v>
      </c>
      <c r="S1324" s="57">
        <v>20.5</v>
      </c>
      <c r="T1324" s="65">
        <f t="shared" si="6"/>
        <v>2.05</v>
      </c>
      <c r="AI1324" s="64">
        <v>129.1</v>
      </c>
      <c r="AR1324" s="57" t="s">
        <v>1609</v>
      </c>
      <c r="AT1324" s="66">
        <v>1947</v>
      </c>
      <c r="BM1324" s="66"/>
    </row>
    <row r="1325" spans="1:65" s="57" customFormat="1" ht="11.25">
      <c r="A1325" s="55">
        <v>1308</v>
      </c>
      <c r="B1325" s="57" t="s">
        <v>222</v>
      </c>
      <c r="C1325" s="57" t="s">
        <v>1726</v>
      </c>
      <c r="N1325" s="64"/>
      <c r="O1325" s="55">
        <v>36</v>
      </c>
      <c r="P1325" s="75">
        <f>P1324+(S1324-W1325/2)*COS(T1325*PI()/200)</f>
        <v>7718460.985752164</v>
      </c>
      <c r="Q1325" s="75">
        <f>Q1324+(S1324-W1325/2)*SIN(T1325*PI()/200)</f>
        <v>416794.5400505583</v>
      </c>
      <c r="R1325" s="76">
        <v>35</v>
      </c>
      <c r="S1325" s="75">
        <f>SQRT((P1326-P1324)^2+(Q1326-Q1324)^2)</f>
        <v>36.25051723754627</v>
      </c>
      <c r="T1325" s="77">
        <f>IF(ATAN2((P1326-P1324),(Q1326-Q1324))&lt;0,ATAN2((P1326-P1324),(Q1326-Q1324))+2*PI(),ATAN2((P1326-P1324),(Q1326-Q1324)))*200/PI()</f>
        <v>163.00496098679332</v>
      </c>
      <c r="U1325" s="75"/>
      <c r="V1325" s="75"/>
      <c r="W1325" s="75">
        <f>(S1324+S1326)-S1325</f>
        <v>0.04948276245372796</v>
      </c>
      <c r="X1325" s="57">
        <v>140</v>
      </c>
      <c r="Y1325" s="65">
        <f>SUM($X$18:X1325)</f>
        <v>153759.25</v>
      </c>
      <c r="AA1325" s="64"/>
      <c r="AI1325" s="64"/>
      <c r="AR1325" s="57" t="s">
        <v>1609</v>
      </c>
      <c r="AT1325" s="66">
        <v>1947</v>
      </c>
      <c r="BM1325" s="66" t="s">
        <v>225</v>
      </c>
    </row>
    <row r="1326" spans="1:65" s="57" customFormat="1" ht="11.25">
      <c r="A1326" s="55">
        <v>1309</v>
      </c>
      <c r="B1326" s="57" t="s">
        <v>154</v>
      </c>
      <c r="C1326" s="57" t="s">
        <v>1727</v>
      </c>
      <c r="L1326" s="57" t="s">
        <v>1053</v>
      </c>
      <c r="M1326" s="64"/>
      <c r="N1326" s="64"/>
      <c r="O1326" s="55">
        <v>36</v>
      </c>
      <c r="P1326" s="64">
        <v>7718447.8</v>
      </c>
      <c r="Q1326" s="64">
        <v>416803.2</v>
      </c>
      <c r="R1326" s="55">
        <v>36</v>
      </c>
      <c r="S1326" s="57">
        <v>15.8</v>
      </c>
      <c r="T1326" s="65">
        <f t="shared" si="6"/>
        <v>1.58</v>
      </c>
      <c r="AI1326" s="64">
        <v>123.2</v>
      </c>
      <c r="AR1326" s="57" t="s">
        <v>1609</v>
      </c>
      <c r="AT1326" s="66">
        <v>1947</v>
      </c>
      <c r="BM1326" s="66"/>
    </row>
    <row r="1327" spans="1:65" s="57" customFormat="1" ht="11.25">
      <c r="A1327" s="55">
        <v>1310</v>
      </c>
      <c r="B1327" s="56" t="s">
        <v>1228</v>
      </c>
      <c r="C1327" s="56" t="s">
        <v>1728</v>
      </c>
      <c r="F1327" s="56"/>
      <c r="N1327" s="63"/>
      <c r="O1327" s="55">
        <v>36</v>
      </c>
      <c r="P1327" s="60">
        <f>P1326+S1327*COS(T1327*PI()/200)</f>
        <v>7718433.973492675</v>
      </c>
      <c r="Q1327" s="60">
        <f>Q1326+S1327*SIN(T1327*PI()/200)</f>
        <v>416751.0001178622</v>
      </c>
      <c r="R1327" s="55">
        <v>36</v>
      </c>
      <c r="S1327" s="64">
        <v>54</v>
      </c>
      <c r="T1327" s="91">
        <v>283.516</v>
      </c>
      <c r="U1327" s="60"/>
      <c r="V1327" s="60"/>
      <c r="Y1327" s="71"/>
      <c r="Z1327" s="65"/>
      <c r="AI1327" s="63"/>
      <c r="AP1327" s="57" t="s">
        <v>160</v>
      </c>
      <c r="AR1327" s="57" t="s">
        <v>1017</v>
      </c>
      <c r="AT1327" s="66">
        <v>1947</v>
      </c>
      <c r="BF1327" s="57" t="s">
        <v>1228</v>
      </c>
      <c r="BM1327" s="66"/>
    </row>
    <row r="1328" spans="1:65" s="57" customFormat="1" ht="11.25">
      <c r="A1328" s="55">
        <v>1311</v>
      </c>
      <c r="B1328" s="57" t="s">
        <v>154</v>
      </c>
      <c r="C1328" s="57" t="s">
        <v>1729</v>
      </c>
      <c r="L1328" s="57" t="s">
        <v>1053</v>
      </c>
      <c r="M1328" s="64"/>
      <c r="N1328" s="64"/>
      <c r="O1328" s="55">
        <v>36</v>
      </c>
      <c r="P1328" s="64">
        <v>7718435.5</v>
      </c>
      <c r="Q1328" s="64">
        <v>416890.7</v>
      </c>
      <c r="R1328" s="55">
        <v>36</v>
      </c>
      <c r="S1328" s="57">
        <v>11.5</v>
      </c>
      <c r="T1328" s="65">
        <f t="shared" si="6"/>
        <v>1.15</v>
      </c>
      <c r="AI1328" s="64">
        <v>122.3</v>
      </c>
      <c r="AR1328" s="57" t="s">
        <v>1609</v>
      </c>
      <c r="AT1328" s="66">
        <v>1947</v>
      </c>
      <c r="BM1328" s="66"/>
    </row>
    <row r="1329" spans="1:65" s="57" customFormat="1" ht="11.25">
      <c r="A1329" s="55">
        <v>1312</v>
      </c>
      <c r="B1329" s="57" t="s">
        <v>222</v>
      </c>
      <c r="C1329" s="57" t="s">
        <v>1730</v>
      </c>
      <c r="N1329" s="64"/>
      <c r="O1329" s="55">
        <v>36</v>
      </c>
      <c r="P1329" s="75">
        <f>P1328+(S1328-W1329/2)*COS(T1329*PI()/200)</f>
        <v>7718436.903248315</v>
      </c>
      <c r="Q1329" s="75">
        <f>Q1328+(S1328-W1329/2)*SIN(T1329*PI()/200)</f>
        <v>416902.13647376624</v>
      </c>
      <c r="R1329" s="76">
        <v>35</v>
      </c>
      <c r="S1329" s="75">
        <f>SQRT((P1330-P1328)^2+(Q1330-Q1328)^2)</f>
        <v>32.84448203273241</v>
      </c>
      <c r="T1329" s="77">
        <f>IF(ATAN2((P1330-P1328),(Q1330-Q1328))&lt;0,ATAN2((P1330-P1328),(Q1330-Q1328))+2*PI(),ATAN2((P1330-P1328),(Q1330-Q1328)))*200/PI()</f>
        <v>92.2275641141523</v>
      </c>
      <c r="U1329" s="75"/>
      <c r="V1329" s="75"/>
      <c r="W1329" s="75">
        <f>(S1328+S1330)-S1329</f>
        <v>-0.044482032732410914</v>
      </c>
      <c r="X1329" s="57">
        <v>275</v>
      </c>
      <c r="Y1329" s="65">
        <f>SUM($X$18:X1329)</f>
        <v>154034.25</v>
      </c>
      <c r="AA1329" s="64"/>
      <c r="AI1329" s="64"/>
      <c r="AR1329" s="57" t="s">
        <v>1609</v>
      </c>
      <c r="AT1329" s="66">
        <v>1947</v>
      </c>
      <c r="BM1329" s="66" t="s">
        <v>225</v>
      </c>
    </row>
    <row r="1330" spans="1:65" s="57" customFormat="1" ht="11.25">
      <c r="A1330" s="55">
        <v>1313</v>
      </c>
      <c r="B1330" s="57" t="s">
        <v>154</v>
      </c>
      <c r="C1330" s="57" t="s">
        <v>1731</v>
      </c>
      <c r="L1330" s="57" t="s">
        <v>1053</v>
      </c>
      <c r="M1330" s="64"/>
      <c r="N1330" s="64"/>
      <c r="O1330" s="55">
        <v>36</v>
      </c>
      <c r="P1330" s="64">
        <v>7718439.5</v>
      </c>
      <c r="Q1330" s="64">
        <v>416923.3</v>
      </c>
      <c r="R1330" s="55">
        <v>36</v>
      </c>
      <c r="S1330" s="57">
        <v>21.3</v>
      </c>
      <c r="T1330" s="65">
        <f aca="true" t="shared" si="7" ref="T1330:T1392">S1330/10</f>
        <v>2.13</v>
      </c>
      <c r="AI1330" s="64">
        <v>127.5</v>
      </c>
      <c r="AR1330" s="57" t="s">
        <v>1609</v>
      </c>
      <c r="AT1330" s="66">
        <v>1947</v>
      </c>
      <c r="BM1330" s="66"/>
    </row>
    <row r="1331" spans="1:65" s="57" customFormat="1" ht="11.25">
      <c r="A1331" s="55">
        <v>1314</v>
      </c>
      <c r="B1331" s="57" t="s">
        <v>154</v>
      </c>
      <c r="C1331" s="57" t="s">
        <v>1732</v>
      </c>
      <c r="L1331" s="57" t="s">
        <v>1053</v>
      </c>
      <c r="M1331" s="64"/>
      <c r="N1331" s="64"/>
      <c r="O1331" s="55">
        <v>36</v>
      </c>
      <c r="P1331" s="64">
        <v>7718680.9</v>
      </c>
      <c r="Q1331" s="64">
        <v>417051.9</v>
      </c>
      <c r="R1331" s="55">
        <v>36</v>
      </c>
      <c r="S1331" s="57">
        <v>9.9</v>
      </c>
      <c r="T1331" s="65">
        <f t="shared" si="7"/>
        <v>0.99</v>
      </c>
      <c r="AI1331" s="64">
        <v>122.8</v>
      </c>
      <c r="AR1331" s="57" t="s">
        <v>1609</v>
      </c>
      <c r="AT1331" s="66">
        <v>1947</v>
      </c>
      <c r="BM1331" s="66"/>
    </row>
    <row r="1332" spans="1:65" s="57" customFormat="1" ht="11.25">
      <c r="A1332" s="55">
        <v>1315</v>
      </c>
      <c r="B1332" s="57" t="s">
        <v>222</v>
      </c>
      <c r="C1332" s="57" t="s">
        <v>1733</v>
      </c>
      <c r="N1332" s="64"/>
      <c r="O1332" s="55">
        <v>36</v>
      </c>
      <c r="P1332" s="75">
        <f>P1331+(S1331-W1332/2)*COS(T1332*PI()/200)</f>
        <v>7718671.0987254195</v>
      </c>
      <c r="Q1332" s="75">
        <f>Q1331+(S1331-W1332/2)*SIN(T1332*PI()/200)</f>
        <v>417053.12890598713</v>
      </c>
      <c r="R1332" s="76">
        <v>35</v>
      </c>
      <c r="S1332" s="75">
        <f>SQRT((P1333-P1331)^2+(Q1333-Q1331)^2)</f>
        <v>32.95603131464696</v>
      </c>
      <c r="T1332" s="77">
        <f>IF(ATAN2((P1333-P1331),(Q1333-Q1331))&lt;0,ATAN2((P1333-P1331),(Q1333-Q1331))+2*PI(),ATAN2((P1333-P1331),(Q1333-Q1331)))*200/PI()</f>
        <v>192.05935507229287</v>
      </c>
      <c r="U1332" s="75"/>
      <c r="V1332" s="75"/>
      <c r="W1332" s="75">
        <f>(S1331+S1333)-S1332</f>
        <v>0.04396868535304321</v>
      </c>
      <c r="X1332" s="57">
        <v>260</v>
      </c>
      <c r="Y1332" s="65">
        <f>SUM($X$18:X1332)</f>
        <v>154294.25</v>
      </c>
      <c r="AA1332" s="64"/>
      <c r="AI1332" s="64"/>
      <c r="AR1332" s="57" t="s">
        <v>1609</v>
      </c>
      <c r="AT1332" s="66">
        <v>1947</v>
      </c>
      <c r="BM1332" s="66" t="s">
        <v>225</v>
      </c>
    </row>
    <row r="1333" spans="1:65" s="57" customFormat="1" ht="11.25">
      <c r="A1333" s="55">
        <v>1316</v>
      </c>
      <c r="B1333" s="57" t="s">
        <v>154</v>
      </c>
      <c r="C1333" s="57" t="s">
        <v>1734</v>
      </c>
      <c r="L1333" s="57" t="s">
        <v>1053</v>
      </c>
      <c r="M1333" s="64"/>
      <c r="N1333" s="64"/>
      <c r="O1333" s="55">
        <v>36</v>
      </c>
      <c r="P1333" s="64">
        <v>7718648.2</v>
      </c>
      <c r="Q1333" s="64">
        <v>417056</v>
      </c>
      <c r="R1333" s="55">
        <v>36</v>
      </c>
      <c r="S1333" s="57">
        <v>23.1</v>
      </c>
      <c r="T1333" s="65">
        <f t="shared" si="7"/>
        <v>2.31</v>
      </c>
      <c r="AI1333" s="64">
        <v>126.2</v>
      </c>
      <c r="AR1333" s="57" t="s">
        <v>1609</v>
      </c>
      <c r="AT1333" s="66">
        <v>1947</v>
      </c>
      <c r="BM1333" s="66"/>
    </row>
    <row r="1334" spans="1:65" s="57" customFormat="1" ht="11.25">
      <c r="A1334" s="55">
        <v>1317</v>
      </c>
      <c r="B1334" s="57" t="s">
        <v>154</v>
      </c>
      <c r="C1334" s="57" t="s">
        <v>1735</v>
      </c>
      <c r="L1334" s="57" t="s">
        <v>1053</v>
      </c>
      <c r="M1334" s="64"/>
      <c r="N1334" s="64"/>
      <c r="O1334" s="55">
        <v>36</v>
      </c>
      <c r="P1334" s="64">
        <v>7718789.6</v>
      </c>
      <c r="Q1334" s="64">
        <v>417250.6</v>
      </c>
      <c r="R1334" s="55">
        <v>36</v>
      </c>
      <c r="S1334" s="57">
        <v>31.7</v>
      </c>
      <c r="T1334" s="65">
        <f t="shared" si="7"/>
        <v>3.17</v>
      </c>
      <c r="AI1334" s="64">
        <v>122.9</v>
      </c>
      <c r="AR1334" s="57" t="s">
        <v>1609</v>
      </c>
      <c r="AT1334" s="66">
        <v>1947</v>
      </c>
      <c r="BM1334" s="66"/>
    </row>
    <row r="1335" spans="1:65" s="57" customFormat="1" ht="11.25">
      <c r="A1335" s="55">
        <v>1318</v>
      </c>
      <c r="B1335" s="57" t="s">
        <v>222</v>
      </c>
      <c r="C1335" s="57" t="s">
        <v>1736</v>
      </c>
      <c r="N1335" s="64"/>
      <c r="O1335" s="55">
        <v>36</v>
      </c>
      <c r="P1335" s="75">
        <f>P1334+(S1334-W1335/2)*COS(T1335*PI()/200)</f>
        <v>7718767.322482366</v>
      </c>
      <c r="Q1335" s="75">
        <f>Q1334+(S1334-W1335/2)*SIN(T1335*PI()/200)</f>
        <v>417273.11770650285</v>
      </c>
      <c r="R1335" s="76">
        <v>35</v>
      </c>
      <c r="S1335" s="75">
        <f>SQRT((P1336-P1334)^2+(Q1336-Q1334)^2)</f>
        <v>52.750924162258606</v>
      </c>
      <c r="T1335" s="77">
        <f>IF(ATAN2((P1336-P1334),(Q1336-Q1334))&lt;0,ATAN2((P1336-P1334),(Q1336-Q1334))+2*PI(),ATAN2((P1336-P1334),(Q1336-Q1334)))*200/PI()</f>
        <v>149.65865218655952</v>
      </c>
      <c r="U1335" s="75"/>
      <c r="V1335" s="75"/>
      <c r="W1335" s="75">
        <f>(S1334+S1336)-S1335</f>
        <v>0.049075837741391126</v>
      </c>
      <c r="X1335" s="57">
        <v>390</v>
      </c>
      <c r="Y1335" s="65">
        <f>SUM($X$18:X1335)</f>
        <v>154684.25</v>
      </c>
      <c r="AA1335" s="64"/>
      <c r="AI1335" s="64"/>
      <c r="AR1335" s="57" t="s">
        <v>1609</v>
      </c>
      <c r="AT1335" s="66">
        <v>1947</v>
      </c>
      <c r="BM1335" s="66" t="s">
        <v>225</v>
      </c>
    </row>
    <row r="1336" spans="1:65" s="57" customFormat="1" ht="11.25">
      <c r="A1336" s="55">
        <v>1319</v>
      </c>
      <c r="B1336" s="57" t="s">
        <v>154</v>
      </c>
      <c r="C1336" s="57" t="s">
        <v>1737</v>
      </c>
      <c r="L1336" s="57" t="s">
        <v>1053</v>
      </c>
      <c r="M1336" s="64"/>
      <c r="N1336" s="64"/>
      <c r="O1336" s="55">
        <v>36</v>
      </c>
      <c r="P1336" s="64">
        <v>7718752.5</v>
      </c>
      <c r="Q1336" s="64">
        <v>417288.1</v>
      </c>
      <c r="R1336" s="55">
        <v>36</v>
      </c>
      <c r="S1336" s="57">
        <v>21.1</v>
      </c>
      <c r="T1336" s="65">
        <f t="shared" si="7"/>
        <v>2.1100000000000003</v>
      </c>
      <c r="AI1336" s="64">
        <v>120.2</v>
      </c>
      <c r="AR1336" s="57" t="s">
        <v>1609</v>
      </c>
      <c r="AT1336" s="66">
        <v>1947</v>
      </c>
      <c r="BM1336" s="66"/>
    </row>
    <row r="1337" spans="1:65" s="57" customFormat="1" ht="11.25">
      <c r="A1337" s="55">
        <v>1320</v>
      </c>
      <c r="B1337" s="56" t="s">
        <v>1228</v>
      </c>
      <c r="C1337" s="56" t="s">
        <v>1738</v>
      </c>
      <c r="F1337" s="56"/>
      <c r="N1337" s="63"/>
      <c r="O1337" s="55">
        <v>36</v>
      </c>
      <c r="P1337" s="60">
        <f>P1336+S1337*COS(T1337*PI()/200)</f>
        <v>7718751.645486451</v>
      </c>
      <c r="Q1337" s="60">
        <f>Q1336+S1337*SIN(T1337*PI()/200)</f>
        <v>417273.72537629725</v>
      </c>
      <c r="R1337" s="55">
        <v>36</v>
      </c>
      <c r="S1337" s="64">
        <v>14.4</v>
      </c>
      <c r="T1337" s="91">
        <v>296.22</v>
      </c>
      <c r="U1337" s="60"/>
      <c r="V1337" s="60"/>
      <c r="Y1337" s="71"/>
      <c r="Z1337" s="65"/>
      <c r="AI1337" s="63"/>
      <c r="AP1337" s="57" t="s">
        <v>160</v>
      </c>
      <c r="AR1337" s="57" t="s">
        <v>1609</v>
      </c>
      <c r="AT1337" s="66">
        <v>1947</v>
      </c>
      <c r="BF1337" s="57" t="s">
        <v>1228</v>
      </c>
      <c r="BM1337" s="66"/>
    </row>
    <row r="1338" spans="1:65" s="57" customFormat="1" ht="11.25">
      <c r="A1338" s="55">
        <v>1321</v>
      </c>
      <c r="B1338" s="57" t="s">
        <v>154</v>
      </c>
      <c r="C1338" s="57" t="s">
        <v>1739</v>
      </c>
      <c r="L1338" s="57" t="s">
        <v>1053</v>
      </c>
      <c r="M1338" s="64"/>
      <c r="N1338" s="64"/>
      <c r="O1338" s="55">
        <v>36</v>
      </c>
      <c r="P1338" s="64">
        <v>7719092.3</v>
      </c>
      <c r="Q1338" s="64">
        <v>417488.6</v>
      </c>
      <c r="R1338" s="55">
        <v>36</v>
      </c>
      <c r="S1338" s="57">
        <v>108</v>
      </c>
      <c r="T1338" s="65">
        <f t="shared" si="7"/>
        <v>10.8</v>
      </c>
      <c r="AI1338" s="64">
        <v>123.4</v>
      </c>
      <c r="AR1338" s="57" t="s">
        <v>1609</v>
      </c>
      <c r="AT1338" s="66">
        <v>1947</v>
      </c>
      <c r="AZ1338" s="57" t="s">
        <v>1740</v>
      </c>
      <c r="BC1338" s="57" t="s">
        <v>1741</v>
      </c>
      <c r="BD1338" s="57" t="s">
        <v>1190</v>
      </c>
      <c r="BM1338" s="66"/>
    </row>
    <row r="1339" spans="1:65" s="57" customFormat="1" ht="11.25">
      <c r="A1339" s="55">
        <v>1322</v>
      </c>
      <c r="B1339" s="57" t="s">
        <v>222</v>
      </c>
      <c r="C1339" s="57" t="s">
        <v>1742</v>
      </c>
      <c r="N1339" s="64"/>
      <c r="O1339" s="55">
        <v>36</v>
      </c>
      <c r="P1339" s="75">
        <f>P1338+(S1338-W1339/2)*COS(T1339*PI()/200)</f>
        <v>7719012.747346384</v>
      </c>
      <c r="Q1339" s="75">
        <f>Q1338+(S1338-W1339/2)*SIN(T1339*PI()/200)</f>
        <v>417561.61476301134</v>
      </c>
      <c r="R1339" s="76">
        <v>35</v>
      </c>
      <c r="S1339" s="75">
        <f>SQRT((P1340-P1338)^2+(Q1340-Q1338)^2)</f>
        <v>216.36092530731023</v>
      </c>
      <c r="T1339" s="77">
        <f>IF(ATAN2((P1340-P1338),(Q1340-Q1338))&lt;0,ATAN2((P1340-P1338),(Q1340-Q1338))+2*PI(),ATAN2((P1340-P1338),(Q1340-Q1338)))*200/PI()</f>
        <v>152.72640490605457</v>
      </c>
      <c r="U1339" s="75"/>
      <c r="V1339" s="75"/>
      <c r="W1339" s="75">
        <f>(S1338+S1340)-S1339</f>
        <v>0.03907469268978048</v>
      </c>
      <c r="X1339" s="57">
        <v>395</v>
      </c>
      <c r="Y1339" s="65">
        <f>SUM($X$18:X1339)</f>
        <v>155079.25</v>
      </c>
      <c r="AA1339" s="64"/>
      <c r="AI1339" s="64"/>
      <c r="AR1339" s="57" t="s">
        <v>1609</v>
      </c>
      <c r="AT1339" s="66">
        <v>1947</v>
      </c>
      <c r="BM1339" s="66" t="s">
        <v>225</v>
      </c>
    </row>
    <row r="1340" spans="1:65" s="57" customFormat="1" ht="11.25">
      <c r="A1340" s="55">
        <v>1323</v>
      </c>
      <c r="B1340" s="57" t="s">
        <v>154</v>
      </c>
      <c r="C1340" s="57" t="s">
        <v>1743</v>
      </c>
      <c r="L1340" s="57" t="s">
        <v>1053</v>
      </c>
      <c r="M1340" s="64"/>
      <c r="N1340" s="64"/>
      <c r="O1340" s="55">
        <v>36</v>
      </c>
      <c r="P1340" s="64">
        <v>7718932.9</v>
      </c>
      <c r="Q1340" s="64">
        <v>417634.9</v>
      </c>
      <c r="R1340" s="55">
        <v>36</v>
      </c>
      <c r="S1340" s="57">
        <v>108.4</v>
      </c>
      <c r="T1340" s="65">
        <f t="shared" si="7"/>
        <v>10.84</v>
      </c>
      <c r="AI1340" s="64">
        <v>120.6</v>
      </c>
      <c r="AR1340" s="57" t="s">
        <v>1609</v>
      </c>
      <c r="AT1340" s="66">
        <v>1947</v>
      </c>
      <c r="BM1340" s="66"/>
    </row>
    <row r="1341" spans="1:65" s="57" customFormat="1" ht="11.25">
      <c r="A1341" s="55">
        <v>1324</v>
      </c>
      <c r="B1341" s="57" t="s">
        <v>154</v>
      </c>
      <c r="C1341" s="57" t="s">
        <v>1744</v>
      </c>
      <c r="L1341" s="57" t="s">
        <v>1053</v>
      </c>
      <c r="M1341" s="64"/>
      <c r="N1341" s="64"/>
      <c r="O1341" s="55">
        <v>36</v>
      </c>
      <c r="P1341" s="64">
        <v>7719338.5</v>
      </c>
      <c r="Q1341" s="64">
        <v>417634.3</v>
      </c>
      <c r="R1341" s="55">
        <v>36</v>
      </c>
      <c r="S1341" s="57">
        <v>114.5</v>
      </c>
      <c r="T1341" s="65">
        <f t="shared" si="7"/>
        <v>11.45</v>
      </c>
      <c r="AI1341" s="64">
        <v>121</v>
      </c>
      <c r="AR1341" s="57" t="s">
        <v>1609</v>
      </c>
      <c r="AT1341" s="66">
        <v>1947</v>
      </c>
      <c r="AZ1341" s="57" t="s">
        <v>1740</v>
      </c>
      <c r="BC1341" s="57" t="s">
        <v>1741</v>
      </c>
      <c r="BD1341" s="57" t="s">
        <v>1190</v>
      </c>
      <c r="BM1341" s="66"/>
    </row>
    <row r="1342" spans="1:65" s="57" customFormat="1" ht="11.25">
      <c r="A1342" s="55">
        <v>1325</v>
      </c>
      <c r="B1342" s="57" t="s">
        <v>222</v>
      </c>
      <c r="C1342" s="57" t="s">
        <v>1745</v>
      </c>
      <c r="N1342" s="64"/>
      <c r="O1342" s="55">
        <v>36</v>
      </c>
      <c r="P1342" s="75">
        <f>P1341+(S1341-W1342/2)*COS(T1342*PI()/200)</f>
        <v>7719349.99497943</v>
      </c>
      <c r="Q1342" s="75">
        <f>Q1341+(S1341-W1342/2)*SIN(T1342*PI()/200)</f>
        <v>417748.2002526998</v>
      </c>
      <c r="R1342" s="76">
        <v>35</v>
      </c>
      <c r="S1342" s="75">
        <f>SQRT((P1343-P1341)^2+(Q1343-Q1341)^2)</f>
        <v>229.0576564972466</v>
      </c>
      <c r="T1342" s="77">
        <f>IF(ATAN2((P1343-P1341),(Q1343-Q1341))&lt;0,ATAN2((P1343-P1341),(Q1343-Q1341))+2*PI(),ATAN2((P1343-P1341),(Q1343-Q1341)))*200/PI()</f>
        <v>93.59682087743836</v>
      </c>
      <c r="U1342" s="75"/>
      <c r="V1342" s="75"/>
      <c r="W1342" s="75">
        <f>(S1341+S1343)-S1342</f>
        <v>0.04234350275339693</v>
      </c>
      <c r="X1342" s="57">
        <v>745</v>
      </c>
      <c r="Y1342" s="65">
        <f>SUM($X$18:X1342)</f>
        <v>155824.25</v>
      </c>
      <c r="AA1342" s="64"/>
      <c r="AI1342" s="64"/>
      <c r="AR1342" s="57" t="s">
        <v>1609</v>
      </c>
      <c r="AT1342" s="66">
        <v>1947</v>
      </c>
      <c r="BM1342" s="66" t="s">
        <v>225</v>
      </c>
    </row>
    <row r="1343" spans="1:65" s="57" customFormat="1" ht="11.25">
      <c r="A1343" s="55">
        <v>1326</v>
      </c>
      <c r="B1343" s="57" t="s">
        <v>154</v>
      </c>
      <c r="C1343" s="57" t="s">
        <v>1746</v>
      </c>
      <c r="L1343" s="57" t="s">
        <v>1053</v>
      </c>
      <c r="M1343" s="64"/>
      <c r="N1343" s="64"/>
      <c r="O1343" s="55">
        <v>36</v>
      </c>
      <c r="P1343" s="64">
        <v>7719361.5</v>
      </c>
      <c r="Q1343" s="64">
        <v>417862.2</v>
      </c>
      <c r="R1343" s="55">
        <v>36</v>
      </c>
      <c r="S1343" s="57">
        <v>114.6</v>
      </c>
      <c r="T1343" s="65">
        <f t="shared" si="7"/>
        <v>11.459999999999999</v>
      </c>
      <c r="AI1343" s="64">
        <v>122.8</v>
      </c>
      <c r="AR1343" s="57" t="s">
        <v>1609</v>
      </c>
      <c r="AT1343" s="66">
        <v>1947</v>
      </c>
      <c r="BM1343" s="66"/>
    </row>
    <row r="1344" spans="1:65" s="57" customFormat="1" ht="11.25">
      <c r="A1344" s="55">
        <v>1327</v>
      </c>
      <c r="B1344" s="57" t="s">
        <v>154</v>
      </c>
      <c r="C1344" s="57" t="s">
        <v>1747</v>
      </c>
      <c r="L1344" s="57" t="s">
        <v>1053</v>
      </c>
      <c r="M1344" s="64"/>
      <c r="N1344" s="64"/>
      <c r="O1344" s="55">
        <v>36</v>
      </c>
      <c r="P1344" s="64">
        <v>7719820.9</v>
      </c>
      <c r="Q1344" s="64">
        <v>418268</v>
      </c>
      <c r="R1344" s="55">
        <v>36</v>
      </c>
      <c r="S1344" s="57">
        <v>36</v>
      </c>
      <c r="T1344" s="65">
        <f t="shared" si="7"/>
        <v>3.6</v>
      </c>
      <c r="AI1344" s="64">
        <v>120.7</v>
      </c>
      <c r="AR1344" s="57" t="s">
        <v>1609</v>
      </c>
      <c r="AT1344" s="66">
        <v>1947</v>
      </c>
      <c r="AZ1344" s="57" t="s">
        <v>1740</v>
      </c>
      <c r="BC1344" s="57" t="s">
        <v>1741</v>
      </c>
      <c r="BD1344" s="57" t="s">
        <v>1190</v>
      </c>
      <c r="BM1344" s="66"/>
    </row>
    <row r="1345" spans="1:65" s="57" customFormat="1" ht="11.25">
      <c r="A1345" s="55">
        <v>1328</v>
      </c>
      <c r="B1345" s="57" t="s">
        <v>222</v>
      </c>
      <c r="C1345" s="57" t="s">
        <v>1748</v>
      </c>
      <c r="N1345" s="64"/>
      <c r="O1345" s="55">
        <v>36</v>
      </c>
      <c r="P1345" s="75">
        <f>P1344+(S1344-W1345/2)*COS(T1345*PI()/200)</f>
        <v>7719785.6</v>
      </c>
      <c r="Q1345" s="75">
        <f>Q1344+(S1344-W1345/2)*SIN(T1345*PI()/200)</f>
        <v>418275.05</v>
      </c>
      <c r="R1345" s="76">
        <v>35</v>
      </c>
      <c r="S1345" s="75">
        <f>SQRT((P1346-P1344)^2+(Q1346-Q1344)^2)</f>
        <v>71.99423588092483</v>
      </c>
      <c r="T1345" s="77">
        <f>IF(ATAN2((P1346-P1344),(Q1346-Q1344))&lt;0,ATAN2((P1346-P1344),(Q1346-Q1344))+2*PI(),ATAN2((P1346-P1344),(Q1346-Q1344)))*200/PI()</f>
        <v>187.4507502243876</v>
      </c>
      <c r="U1345" s="75"/>
      <c r="V1345" s="75"/>
      <c r="W1345" s="75">
        <f>(S1344+S1346)-S1345</f>
        <v>0.005764119075166718</v>
      </c>
      <c r="X1345" s="57">
        <v>525</v>
      </c>
      <c r="Y1345" s="65">
        <f>SUM($X$18:X1345)</f>
        <v>156349.25</v>
      </c>
      <c r="AA1345" s="64"/>
      <c r="AI1345" s="64"/>
      <c r="AR1345" s="57" t="s">
        <v>1609</v>
      </c>
      <c r="AT1345" s="66">
        <v>1947</v>
      </c>
      <c r="BM1345" s="66" t="s">
        <v>225</v>
      </c>
    </row>
    <row r="1346" spans="1:65" s="57" customFormat="1" ht="11.25">
      <c r="A1346" s="55">
        <v>1329</v>
      </c>
      <c r="B1346" s="57" t="s">
        <v>154</v>
      </c>
      <c r="C1346" s="57" t="s">
        <v>1749</v>
      </c>
      <c r="L1346" s="57" t="s">
        <v>1053</v>
      </c>
      <c r="M1346" s="64"/>
      <c r="N1346" s="64"/>
      <c r="O1346" s="55">
        <v>36</v>
      </c>
      <c r="P1346" s="64">
        <v>7719750.3</v>
      </c>
      <c r="Q1346" s="64">
        <v>418282.1</v>
      </c>
      <c r="R1346" s="55">
        <v>36</v>
      </c>
      <c r="S1346" s="57">
        <v>36</v>
      </c>
      <c r="T1346" s="65">
        <f t="shared" si="7"/>
        <v>3.6</v>
      </c>
      <c r="AI1346" s="64">
        <v>122</v>
      </c>
      <c r="AR1346" s="57" t="s">
        <v>1609</v>
      </c>
      <c r="AT1346" s="66">
        <v>1947</v>
      </c>
      <c r="BM1346" s="66"/>
    </row>
    <row r="1347" spans="1:65" s="57" customFormat="1" ht="11.25">
      <c r="A1347" s="55">
        <v>1330</v>
      </c>
      <c r="B1347" s="56" t="s">
        <v>1228</v>
      </c>
      <c r="C1347" s="56" t="s">
        <v>1750</v>
      </c>
      <c r="F1347" s="56"/>
      <c r="N1347" s="63"/>
      <c r="O1347" s="55">
        <v>36</v>
      </c>
      <c r="P1347" s="60">
        <f>P1346+S1347*COS(T1347*PI()/200)</f>
        <v>7719793.312200851</v>
      </c>
      <c r="Q1347" s="60">
        <f>Q1346+S1347*SIN(T1347*PI()/200)</f>
        <v>418228.1467741651</v>
      </c>
      <c r="R1347" s="55">
        <v>36</v>
      </c>
      <c r="S1347" s="64">
        <v>69</v>
      </c>
      <c r="T1347" s="91">
        <v>342.847</v>
      </c>
      <c r="U1347" s="60"/>
      <c r="V1347" s="60"/>
      <c r="Y1347" s="71"/>
      <c r="Z1347" s="65"/>
      <c r="AI1347" s="63"/>
      <c r="AP1347" s="57" t="s">
        <v>160</v>
      </c>
      <c r="AR1347" s="57" t="s">
        <v>1609</v>
      </c>
      <c r="AT1347" s="66">
        <v>1947</v>
      </c>
      <c r="BF1347" s="57" t="s">
        <v>1228</v>
      </c>
      <c r="BM1347" s="66"/>
    </row>
    <row r="1348" spans="1:65" s="57" customFormat="1" ht="11.25">
      <c r="A1348" s="55">
        <v>1331</v>
      </c>
      <c r="B1348" s="57" t="s">
        <v>154</v>
      </c>
      <c r="C1348" s="57" t="s">
        <v>1751</v>
      </c>
      <c r="L1348" s="57" t="s">
        <v>1053</v>
      </c>
      <c r="M1348" s="64"/>
      <c r="N1348" s="64"/>
      <c r="O1348" s="55">
        <v>36</v>
      </c>
      <c r="P1348" s="64">
        <v>7719922.6</v>
      </c>
      <c r="Q1348" s="64">
        <v>418763</v>
      </c>
      <c r="R1348" s="55">
        <v>36</v>
      </c>
      <c r="S1348" s="57">
        <v>36</v>
      </c>
      <c r="T1348" s="65">
        <f t="shared" si="7"/>
        <v>3.6</v>
      </c>
      <c r="AI1348" s="64">
        <v>119.8</v>
      </c>
      <c r="AR1348" s="57" t="s">
        <v>1609</v>
      </c>
      <c r="AT1348" s="66">
        <v>1947</v>
      </c>
      <c r="AZ1348" s="57" t="s">
        <v>1740</v>
      </c>
      <c r="BC1348" s="57" t="s">
        <v>1741</v>
      </c>
      <c r="BD1348" s="57" t="s">
        <v>1190</v>
      </c>
      <c r="BM1348" s="66"/>
    </row>
    <row r="1349" spans="1:65" s="57" customFormat="1" ht="11.25">
      <c r="A1349" s="55">
        <v>1332</v>
      </c>
      <c r="B1349" s="57" t="s">
        <v>222</v>
      </c>
      <c r="C1349" s="57" t="s">
        <v>1752</v>
      </c>
      <c r="N1349" s="64"/>
      <c r="O1349" s="55">
        <v>36</v>
      </c>
      <c r="P1349" s="75">
        <f>P1348+(S1348-W1349/2)*COS(T1349*PI()/200)</f>
        <v>7719892.012463314</v>
      </c>
      <c r="Q1349" s="75">
        <f>Q1348+(S1348-W1349/2)*SIN(T1349*PI()/200)</f>
        <v>418781.96824515227</v>
      </c>
      <c r="R1349" s="76">
        <v>35</v>
      </c>
      <c r="S1349" s="75">
        <f>SQRT((P1350-P1348)^2+(Q1350-Q1348)^2)</f>
        <v>72.48310147858598</v>
      </c>
      <c r="T1349" s="77">
        <f>IF(ATAN2((P1350-P1348),(Q1350-Q1348))&lt;0,ATAN2((P1350-P1348),(Q1350-Q1348))+2*PI(),ATAN2((P1350-P1348),(Q1350-Q1348)))*200/PI()</f>
        <v>164.66190287671796</v>
      </c>
      <c r="U1349" s="75"/>
      <c r="V1349" s="75"/>
      <c r="W1349" s="75">
        <f>(S1348+S1350)-S1349</f>
        <v>0.016898521414020706</v>
      </c>
      <c r="X1349" s="57">
        <v>185</v>
      </c>
      <c r="Y1349" s="65">
        <f>SUM($X$18:X1349)</f>
        <v>156534.25</v>
      </c>
      <c r="AA1349" s="64"/>
      <c r="AI1349" s="64"/>
      <c r="AR1349" s="57" t="s">
        <v>1609</v>
      </c>
      <c r="AT1349" s="66">
        <v>1947</v>
      </c>
      <c r="BM1349" s="66" t="s">
        <v>225</v>
      </c>
    </row>
    <row r="1350" spans="1:65" s="57" customFormat="1" ht="11.25">
      <c r="A1350" s="55">
        <v>1333</v>
      </c>
      <c r="B1350" s="57" t="s">
        <v>154</v>
      </c>
      <c r="C1350" s="57" t="s">
        <v>1753</v>
      </c>
      <c r="L1350" s="57" t="s">
        <v>1053</v>
      </c>
      <c r="M1350" s="64"/>
      <c r="N1350" s="64"/>
      <c r="O1350" s="55">
        <v>36</v>
      </c>
      <c r="P1350" s="64">
        <v>7719861</v>
      </c>
      <c r="Q1350" s="64">
        <v>418801.2</v>
      </c>
      <c r="R1350" s="55">
        <v>36</v>
      </c>
      <c r="S1350" s="57">
        <v>36.5</v>
      </c>
      <c r="T1350" s="65">
        <f t="shared" si="7"/>
        <v>3.65</v>
      </c>
      <c r="AI1350" s="64">
        <v>120.5</v>
      </c>
      <c r="AR1350" s="57" t="s">
        <v>1609</v>
      </c>
      <c r="AT1350" s="66">
        <v>1947</v>
      </c>
      <c r="BM1350" s="66"/>
    </row>
    <row r="1351" spans="1:65" s="57" customFormat="1" ht="11.25">
      <c r="A1351" s="55">
        <v>1334</v>
      </c>
      <c r="B1351" s="57" t="s">
        <v>154</v>
      </c>
      <c r="C1351" s="57" t="s">
        <v>1754</v>
      </c>
      <c r="L1351" s="57" t="s">
        <v>1053</v>
      </c>
      <c r="M1351" s="64"/>
      <c r="N1351" s="64"/>
      <c r="O1351" s="55">
        <v>36</v>
      </c>
      <c r="P1351" s="64">
        <v>7720062.1</v>
      </c>
      <c r="Q1351" s="64">
        <v>418843.3</v>
      </c>
      <c r="R1351" s="55">
        <v>36</v>
      </c>
      <c r="S1351" s="57">
        <v>17.4</v>
      </c>
      <c r="T1351" s="65">
        <f t="shared" si="7"/>
        <v>1.7399999999999998</v>
      </c>
      <c r="AI1351" s="64">
        <v>120.6</v>
      </c>
      <c r="AR1351" s="57" t="s">
        <v>1609</v>
      </c>
      <c r="AT1351" s="66">
        <v>1947</v>
      </c>
      <c r="BM1351" s="66"/>
    </row>
    <row r="1352" spans="1:65" s="57" customFormat="1" ht="11.25">
      <c r="A1352" s="55">
        <v>1335</v>
      </c>
      <c r="B1352" s="57" t="s">
        <v>222</v>
      </c>
      <c r="C1352" s="57" t="s">
        <v>1755</v>
      </c>
      <c r="N1352" s="64"/>
      <c r="O1352" s="55">
        <v>36</v>
      </c>
      <c r="P1352" s="75">
        <f>P1351+(S1351-W1352/2)*COS(T1352*PI()/200)</f>
        <v>7720055.5631864015</v>
      </c>
      <c r="Q1352" s="75">
        <f>Q1351+(S1351-W1352/2)*SIN(T1352*PI()/200)</f>
        <v>418859.40235082974</v>
      </c>
      <c r="R1352" s="76">
        <v>35</v>
      </c>
      <c r="S1352" s="75">
        <f>SQRT((P1353-P1351)^2+(Q1353-Q1351)^2)</f>
        <v>79.75719403291117</v>
      </c>
      <c r="T1352" s="77">
        <f>IF(ATAN2((P1353-P1351),(Q1353-Q1351))&lt;0,ATAN2((P1353-P1351),(Q1353-Q1351))+2*PI(),ATAN2((P1353-P1351),(Q1353-Q1351)))*200/PI()</f>
        <v>124.54987708426256</v>
      </c>
      <c r="U1352" s="75"/>
      <c r="V1352" s="75"/>
      <c r="W1352" s="75">
        <f>(S1351+S1353)-S1352</f>
        <v>0.04280596708882456</v>
      </c>
      <c r="X1352" s="57">
        <v>330</v>
      </c>
      <c r="Y1352" s="65">
        <f>SUM($X$18:X1352)</f>
        <v>156864.25</v>
      </c>
      <c r="AA1352" s="64"/>
      <c r="AI1352" s="64"/>
      <c r="AR1352" s="57" t="s">
        <v>1609</v>
      </c>
      <c r="AT1352" s="66">
        <v>1947</v>
      </c>
      <c r="BM1352" s="66" t="s">
        <v>225</v>
      </c>
    </row>
    <row r="1353" spans="1:65" s="57" customFormat="1" ht="11.25">
      <c r="A1353" s="55">
        <v>1336</v>
      </c>
      <c r="B1353" s="57" t="s">
        <v>154</v>
      </c>
      <c r="C1353" s="57" t="s">
        <v>1756</v>
      </c>
      <c r="L1353" s="57" t="s">
        <v>1053</v>
      </c>
      <c r="M1353" s="64"/>
      <c r="N1353" s="64"/>
      <c r="O1353" s="55">
        <v>36</v>
      </c>
      <c r="P1353" s="64">
        <v>7720032.1</v>
      </c>
      <c r="Q1353" s="64">
        <v>418917.2</v>
      </c>
      <c r="R1353" s="55">
        <v>36</v>
      </c>
      <c r="S1353" s="57">
        <v>62.4</v>
      </c>
      <c r="T1353" s="65">
        <f t="shared" si="7"/>
        <v>6.24</v>
      </c>
      <c r="AI1353" s="64">
        <v>121.1</v>
      </c>
      <c r="AR1353" s="57" t="s">
        <v>1609</v>
      </c>
      <c r="AT1353" s="66">
        <v>1947</v>
      </c>
      <c r="BM1353" s="66"/>
    </row>
    <row r="1354" spans="1:65" s="57" customFormat="1" ht="11.25">
      <c r="A1354" s="55">
        <v>1337</v>
      </c>
      <c r="B1354" s="57" t="s">
        <v>154</v>
      </c>
      <c r="C1354" s="57" t="s">
        <v>1757</v>
      </c>
      <c r="L1354" s="57" t="s">
        <v>1053</v>
      </c>
      <c r="M1354" s="64"/>
      <c r="N1354" s="64"/>
      <c r="O1354" s="55">
        <v>36</v>
      </c>
      <c r="P1354" s="64">
        <v>7720209.8</v>
      </c>
      <c r="Q1354" s="64">
        <v>419109</v>
      </c>
      <c r="R1354" s="55">
        <v>36</v>
      </c>
      <c r="S1354" s="57">
        <v>8</v>
      </c>
      <c r="T1354" s="65">
        <f t="shared" si="7"/>
        <v>0.8</v>
      </c>
      <c r="AI1354" s="64">
        <v>117.4</v>
      </c>
      <c r="AR1354" s="57" t="s">
        <v>1609</v>
      </c>
      <c r="AT1354" s="66">
        <v>1947</v>
      </c>
      <c r="BM1354" s="66"/>
    </row>
    <row r="1355" spans="1:65" s="57" customFormat="1" ht="11.25">
      <c r="A1355" s="55">
        <v>1338</v>
      </c>
      <c r="B1355" s="57" t="s">
        <v>222</v>
      </c>
      <c r="C1355" s="57" t="s">
        <v>1758</v>
      </c>
      <c r="N1355" s="64"/>
      <c r="O1355" s="55">
        <v>36</v>
      </c>
      <c r="P1355" s="75">
        <f>P1354+(S1354-W1355/2)*COS(T1355*PI()/200)</f>
        <v>7720202.960834777</v>
      </c>
      <c r="Q1355" s="75">
        <f>Q1354+(S1354-W1355/2)*SIN(T1355*PI()/200)</f>
        <v>419113.1330207105</v>
      </c>
      <c r="R1355" s="76">
        <v>35</v>
      </c>
      <c r="S1355" s="75">
        <f>SQRT((P1356-P1354)^2+(Q1356-Q1354)^2)</f>
        <v>32.48199501245656</v>
      </c>
      <c r="T1355" s="77">
        <f>IF(ATAN2((P1356-P1354),(Q1356-Q1354))&lt;0,ATAN2((P1356-P1354),(Q1356-Q1354))+2*PI(),ATAN2((P1356-P1354),(Q1356-Q1354)))*200/PI()</f>
        <v>165.39415205964548</v>
      </c>
      <c r="U1355" s="75"/>
      <c r="V1355" s="75"/>
      <c r="W1355" s="75">
        <f>(S1354+S1356)-S1355</f>
        <v>0.01800498754344204</v>
      </c>
      <c r="X1355" s="57">
        <v>210</v>
      </c>
      <c r="Y1355" s="65">
        <f>SUM($X$18:X1355)</f>
        <v>157074.25</v>
      </c>
      <c r="AA1355" s="64"/>
      <c r="AI1355" s="64"/>
      <c r="AR1355" s="57" t="s">
        <v>1609</v>
      </c>
      <c r="AT1355" s="66">
        <v>1947</v>
      </c>
      <c r="BM1355" s="66" t="s">
        <v>225</v>
      </c>
    </row>
    <row r="1356" spans="1:65" s="57" customFormat="1" ht="11.25">
      <c r="A1356" s="55">
        <v>1339</v>
      </c>
      <c r="B1356" s="57" t="s">
        <v>154</v>
      </c>
      <c r="C1356" s="57" t="s">
        <v>1759</v>
      </c>
      <c r="L1356" s="57" t="s">
        <v>1053</v>
      </c>
      <c r="M1356" s="64"/>
      <c r="N1356" s="64"/>
      <c r="O1356" s="55">
        <v>36</v>
      </c>
      <c r="P1356" s="64">
        <v>7720182</v>
      </c>
      <c r="Q1356" s="64">
        <v>419125.8</v>
      </c>
      <c r="R1356" s="55">
        <v>36</v>
      </c>
      <c r="S1356" s="57">
        <v>24.5</v>
      </c>
      <c r="T1356" s="65">
        <f t="shared" si="7"/>
        <v>2.45</v>
      </c>
      <c r="AI1356" s="64">
        <v>116.8</v>
      </c>
      <c r="AR1356" s="57" t="s">
        <v>1609</v>
      </c>
      <c r="AT1356" s="66">
        <v>1947</v>
      </c>
      <c r="BM1356" s="66"/>
    </row>
    <row r="1357" spans="1:65" s="57" customFormat="1" ht="11.25">
      <c r="A1357" s="55">
        <v>1340</v>
      </c>
      <c r="B1357" s="57" t="s">
        <v>154</v>
      </c>
      <c r="C1357" s="57" t="s">
        <v>1760</v>
      </c>
      <c r="L1357" s="57" t="s">
        <v>1053</v>
      </c>
      <c r="M1357" s="64"/>
      <c r="N1357" s="64"/>
      <c r="O1357" s="55">
        <v>36</v>
      </c>
      <c r="P1357" s="64">
        <v>7720293.5</v>
      </c>
      <c r="Q1357" s="64">
        <v>419276.2</v>
      </c>
      <c r="R1357" s="55">
        <v>36</v>
      </c>
      <c r="S1357" s="57">
        <v>10.5</v>
      </c>
      <c r="T1357" s="65">
        <f t="shared" si="7"/>
        <v>1.05</v>
      </c>
      <c r="AI1357" s="64">
        <v>114.3</v>
      </c>
      <c r="AR1357" s="57" t="s">
        <v>1609</v>
      </c>
      <c r="AT1357" s="66">
        <v>1947</v>
      </c>
      <c r="BM1357" s="66"/>
    </row>
    <row r="1358" spans="1:65" s="57" customFormat="1" ht="11.25">
      <c r="A1358" s="55">
        <v>1341</v>
      </c>
      <c r="B1358" s="57" t="s">
        <v>222</v>
      </c>
      <c r="C1358" s="57" t="s">
        <v>1761</v>
      </c>
      <c r="N1358" s="64"/>
      <c r="O1358" s="55">
        <v>36</v>
      </c>
      <c r="P1358" s="75">
        <f>P1357+(S1357-W1358/2)*COS(T1358*PI()/200)</f>
        <v>7720288.230680807</v>
      </c>
      <c r="Q1358" s="75">
        <f>Q1357+(S1357-W1358/2)*SIN(T1358*PI()/200)</f>
        <v>419285.2681307048</v>
      </c>
      <c r="R1358" s="76">
        <v>35</v>
      </c>
      <c r="S1358" s="75">
        <f>SQRT((P1359-P1357)^2+(Q1359-Q1357)^2)</f>
        <v>25.675864153132764</v>
      </c>
      <c r="T1358" s="77">
        <f>IF(ATAN2((P1359-P1357),(Q1359-Q1357))&lt;0,ATAN2((P1359-P1357),(Q1359-Q1357))+2*PI(),ATAN2((P1359-P1357),(Q1359-Q1357)))*200/PI()</f>
        <v>133.5111787097698</v>
      </c>
      <c r="U1358" s="75"/>
      <c r="V1358" s="75"/>
      <c r="W1358" s="75">
        <f>(S1357+S1359)-S1358</f>
        <v>0.024135846867235244</v>
      </c>
      <c r="X1358" s="57">
        <v>240</v>
      </c>
      <c r="Y1358" s="65">
        <f>SUM($X$18:X1358)</f>
        <v>157314.25</v>
      </c>
      <c r="AA1358" s="64"/>
      <c r="AI1358" s="64"/>
      <c r="AR1358" s="57" t="s">
        <v>1609</v>
      </c>
      <c r="AT1358" s="66">
        <v>1947</v>
      </c>
      <c r="BM1358" s="66" t="s">
        <v>225</v>
      </c>
    </row>
    <row r="1359" spans="1:65" s="57" customFormat="1" ht="11.25">
      <c r="A1359" s="55">
        <v>1342</v>
      </c>
      <c r="B1359" s="57" t="s">
        <v>154</v>
      </c>
      <c r="C1359" s="57" t="s">
        <v>1762</v>
      </c>
      <c r="L1359" s="57" t="s">
        <v>1053</v>
      </c>
      <c r="M1359" s="64"/>
      <c r="N1359" s="64"/>
      <c r="O1359" s="55">
        <v>36</v>
      </c>
      <c r="P1359" s="64">
        <v>7720280.6</v>
      </c>
      <c r="Q1359" s="64">
        <v>419298.4</v>
      </c>
      <c r="R1359" s="55">
        <v>36</v>
      </c>
      <c r="S1359" s="57">
        <v>15.2</v>
      </c>
      <c r="T1359" s="65">
        <f t="shared" si="7"/>
        <v>1.52</v>
      </c>
      <c r="AI1359" s="64">
        <v>114.5</v>
      </c>
      <c r="AR1359" s="57" t="s">
        <v>1609</v>
      </c>
      <c r="AT1359" s="66">
        <v>1947</v>
      </c>
      <c r="BM1359" s="66"/>
    </row>
    <row r="1360" spans="1:65" s="57" customFormat="1" ht="11.25">
      <c r="A1360" s="55">
        <v>1343</v>
      </c>
      <c r="B1360" s="57" t="s">
        <v>154</v>
      </c>
      <c r="C1360" s="57" t="s">
        <v>1763</v>
      </c>
      <c r="L1360" s="57" t="s">
        <v>1053</v>
      </c>
      <c r="M1360" s="64"/>
      <c r="N1360" s="64"/>
      <c r="O1360" s="55">
        <v>36</v>
      </c>
      <c r="P1360" s="64">
        <v>7720517.7</v>
      </c>
      <c r="Q1360" s="64">
        <v>419390.1</v>
      </c>
      <c r="R1360" s="55">
        <v>36</v>
      </c>
      <c r="S1360" s="57">
        <v>12.8</v>
      </c>
      <c r="T1360" s="65">
        <f t="shared" si="7"/>
        <v>1.28</v>
      </c>
      <c r="AI1360" s="64">
        <v>113.2</v>
      </c>
      <c r="AR1360" s="57" t="s">
        <v>1609</v>
      </c>
      <c r="AT1360" s="66">
        <v>1947</v>
      </c>
      <c r="BM1360" s="66"/>
    </row>
    <row r="1361" spans="1:65" s="57" customFormat="1" ht="11.25">
      <c r="A1361" s="55">
        <v>1344</v>
      </c>
      <c r="B1361" s="57" t="s">
        <v>222</v>
      </c>
      <c r="C1361" s="57" t="s">
        <v>1764</v>
      </c>
      <c r="N1361" s="64"/>
      <c r="O1361" s="55">
        <v>36</v>
      </c>
      <c r="P1361" s="75">
        <f>P1360+(S1360-W1361/2)*COS(T1361*PI()/200)</f>
        <v>7720505.177517485</v>
      </c>
      <c r="Q1361" s="75">
        <f>Q1360+(S1360-W1361/2)*SIN(T1361*PI()/200)</f>
        <v>419392.7338800861</v>
      </c>
      <c r="R1361" s="76">
        <v>35</v>
      </c>
      <c r="S1361" s="75">
        <f>SQRT((P1362-P1360)^2+(Q1362-Q1360)^2)</f>
        <v>27.692959394590158</v>
      </c>
      <c r="T1361" s="77">
        <f>IF(ATAN2((P1362-P1360),(Q1362-Q1360))&lt;0,ATAN2((P1362-P1360),(Q1362-Q1360))+2*PI(),ATAN2((P1362-P1360),(Q1362-Q1360)))*200/PI()</f>
        <v>186.80221963939533</v>
      </c>
      <c r="U1361" s="75"/>
      <c r="V1361" s="75"/>
      <c r="W1361" s="75">
        <f>(S1360+S1362)-S1361</f>
        <v>0.007040605409844858</v>
      </c>
      <c r="X1361" s="57">
        <v>55</v>
      </c>
      <c r="Y1361" s="65">
        <f>SUM($X$18:X1361)</f>
        <v>157369.25</v>
      </c>
      <c r="AA1361" s="64"/>
      <c r="AI1361" s="64"/>
      <c r="AR1361" s="57" t="s">
        <v>1609</v>
      </c>
      <c r="AT1361" s="66">
        <v>1947</v>
      </c>
      <c r="BM1361" s="66" t="s">
        <v>225</v>
      </c>
    </row>
    <row r="1362" spans="1:65" s="57" customFormat="1" ht="11.25">
      <c r="A1362" s="55">
        <v>1345</v>
      </c>
      <c r="B1362" s="57" t="s">
        <v>154</v>
      </c>
      <c r="C1362" s="57" t="s">
        <v>1765</v>
      </c>
      <c r="L1362" s="57" t="s">
        <v>1053</v>
      </c>
      <c r="M1362" s="64"/>
      <c r="N1362" s="64"/>
      <c r="O1362" s="55">
        <v>36</v>
      </c>
      <c r="P1362" s="64">
        <v>7720490.6</v>
      </c>
      <c r="Q1362" s="64">
        <v>419395.8</v>
      </c>
      <c r="R1362" s="55">
        <v>36</v>
      </c>
      <c r="S1362" s="57">
        <v>14.9</v>
      </c>
      <c r="T1362" s="65">
        <f t="shared" si="7"/>
        <v>1.49</v>
      </c>
      <c r="AI1362" s="64">
        <v>113.6</v>
      </c>
      <c r="AR1362" s="57" t="s">
        <v>1609</v>
      </c>
      <c r="AT1362" s="66">
        <v>1947</v>
      </c>
      <c r="BM1362" s="66"/>
    </row>
    <row r="1363" spans="1:65" s="57" customFormat="1" ht="11.25">
      <c r="A1363" s="55">
        <v>1346</v>
      </c>
      <c r="B1363" s="57" t="s">
        <v>154</v>
      </c>
      <c r="C1363" s="57" t="s">
        <v>1766</v>
      </c>
      <c r="L1363" s="57" t="s">
        <v>1053</v>
      </c>
      <c r="M1363" s="64"/>
      <c r="N1363" s="64"/>
      <c r="O1363" s="55">
        <v>36</v>
      </c>
      <c r="P1363" s="64">
        <v>7720515.3</v>
      </c>
      <c r="Q1363" s="64">
        <v>419441.1</v>
      </c>
      <c r="R1363" s="55">
        <v>36</v>
      </c>
      <c r="S1363" s="57">
        <v>6.8</v>
      </c>
      <c r="T1363" s="65">
        <f t="shared" si="7"/>
        <v>0.6799999999999999</v>
      </c>
      <c r="AI1363" s="64">
        <v>113.9</v>
      </c>
      <c r="AR1363" s="57" t="s">
        <v>1609</v>
      </c>
      <c r="AT1363" s="66">
        <v>1947</v>
      </c>
      <c r="AZ1363" s="57" t="s">
        <v>1767</v>
      </c>
      <c r="BM1363" s="66"/>
    </row>
    <row r="1364" spans="1:65" s="57" customFormat="1" ht="11.25">
      <c r="A1364" s="55">
        <v>1347</v>
      </c>
      <c r="B1364" s="57" t="s">
        <v>222</v>
      </c>
      <c r="C1364" s="57" t="s">
        <v>1768</v>
      </c>
      <c r="N1364" s="64"/>
      <c r="O1364" s="55">
        <v>36</v>
      </c>
      <c r="P1364" s="75">
        <f>P1363+(S1363-W1364/2)*COS(T1364*PI()/200)</f>
        <v>7720509.556491779</v>
      </c>
      <c r="Q1364" s="75">
        <f>Q1363+(S1363-W1364/2)*SIN(T1364*PI()/200)</f>
        <v>419444.73192431586</v>
      </c>
      <c r="R1364" s="76">
        <v>35</v>
      </c>
      <c r="S1364" s="75">
        <f>SQRT((P1365-P1363)^2+(Q1365-Q1363)^2)</f>
        <v>16.09099126811235</v>
      </c>
      <c r="T1364" s="77">
        <f>IF(ATAN2((P1365-P1363),(Q1365-Q1363))&lt;0,ATAN2((P1365-P1363),(Q1365-Q1363))+2*PI(),ATAN2((P1365-P1363),(Q1365-Q1363)))*200/PI()</f>
        <v>164.10296171589317</v>
      </c>
      <c r="U1364" s="75"/>
      <c r="V1364" s="75"/>
      <c r="W1364" s="75">
        <f>(S1363+S1365)-S1364</f>
        <v>0.009008731887650612</v>
      </c>
      <c r="X1364" s="57">
        <v>85</v>
      </c>
      <c r="Y1364" s="65">
        <f>SUM($X$18:X1364)</f>
        <v>157454.25</v>
      </c>
      <c r="AA1364" s="64"/>
      <c r="AI1364" s="64"/>
      <c r="AR1364" s="57" t="s">
        <v>1609</v>
      </c>
      <c r="AT1364" s="66">
        <v>1947</v>
      </c>
      <c r="BM1364" s="66" t="s">
        <v>225</v>
      </c>
    </row>
    <row r="1365" spans="1:65" s="57" customFormat="1" ht="11.25">
      <c r="A1365" s="55">
        <v>1348</v>
      </c>
      <c r="B1365" s="57" t="s">
        <v>154</v>
      </c>
      <c r="C1365" s="57" t="s">
        <v>1769</v>
      </c>
      <c r="L1365" s="57" t="s">
        <v>1053</v>
      </c>
      <c r="M1365" s="64"/>
      <c r="N1365" s="64"/>
      <c r="O1365" s="55">
        <v>36</v>
      </c>
      <c r="P1365" s="64">
        <v>7720501.7</v>
      </c>
      <c r="Q1365" s="64">
        <v>419449.7</v>
      </c>
      <c r="R1365" s="55">
        <v>36</v>
      </c>
      <c r="S1365" s="57">
        <v>9.3</v>
      </c>
      <c r="T1365" s="65">
        <f t="shared" si="7"/>
        <v>0.93</v>
      </c>
      <c r="AI1365" s="64">
        <v>114</v>
      </c>
      <c r="AR1365" s="57" t="s">
        <v>1609</v>
      </c>
      <c r="AT1365" s="66">
        <v>1947</v>
      </c>
      <c r="AZ1365" s="57" t="s">
        <v>1770</v>
      </c>
      <c r="BM1365" s="66"/>
    </row>
    <row r="1366" spans="1:65" s="57" customFormat="1" ht="11.25">
      <c r="A1366" s="55">
        <v>1349</v>
      </c>
      <c r="B1366" s="56" t="s">
        <v>143</v>
      </c>
      <c r="C1366" s="56" t="s">
        <v>1771</v>
      </c>
      <c r="F1366" s="56"/>
      <c r="N1366" s="63"/>
      <c r="O1366" s="55">
        <v>36</v>
      </c>
      <c r="P1366" s="60">
        <f>P1365+S1366*COS(T1366*PI()/200)</f>
        <v>7720509.592276323</v>
      </c>
      <c r="Q1366" s="60">
        <f>Q1365+S1366*SIN(T1366*PI()/200)</f>
        <v>419453.5925537179</v>
      </c>
      <c r="R1366" s="55">
        <v>36</v>
      </c>
      <c r="S1366" s="64">
        <v>8.8</v>
      </c>
      <c r="T1366" s="91">
        <v>29.17</v>
      </c>
      <c r="U1366" s="60"/>
      <c r="V1366" s="60"/>
      <c r="Y1366" s="71"/>
      <c r="Z1366" s="65"/>
      <c r="AI1366" s="63"/>
      <c r="AP1366" s="57" t="s">
        <v>160</v>
      </c>
      <c r="AR1366" s="57" t="s">
        <v>1609</v>
      </c>
      <c r="AT1366" s="66">
        <v>1947</v>
      </c>
      <c r="BF1366" s="57" t="s">
        <v>1228</v>
      </c>
      <c r="BM1366" s="66"/>
    </row>
    <row r="1367" spans="1:65" s="57" customFormat="1" ht="11.25">
      <c r="A1367" s="55">
        <v>1350</v>
      </c>
      <c r="B1367" s="56" t="s">
        <v>143</v>
      </c>
      <c r="C1367" s="56" t="s">
        <v>1772</v>
      </c>
      <c r="F1367" s="56"/>
      <c r="N1367" s="63"/>
      <c r="O1367" s="55">
        <v>36</v>
      </c>
      <c r="P1367" s="60">
        <f>P1365+S1367*COS(T1367*PI()/200)</f>
        <v>7720497.049955473</v>
      </c>
      <c r="Q1367" s="60">
        <f>Q1365+S1367*SIN(T1367*PI()/200)</f>
        <v>419453.8008640429</v>
      </c>
      <c r="R1367" s="55">
        <v>36</v>
      </c>
      <c r="S1367" s="64">
        <v>6.2</v>
      </c>
      <c r="T1367" s="91">
        <v>153.99</v>
      </c>
      <c r="U1367" s="60"/>
      <c r="V1367" s="60"/>
      <c r="Y1367" s="71"/>
      <c r="Z1367" s="65"/>
      <c r="AI1367" s="63"/>
      <c r="AP1367" s="57" t="s">
        <v>162</v>
      </c>
      <c r="AR1367" s="57" t="s">
        <v>1609</v>
      </c>
      <c r="AT1367" s="66">
        <v>1947</v>
      </c>
      <c r="BF1367" s="57" t="s">
        <v>1228</v>
      </c>
      <c r="BM1367" s="66"/>
    </row>
    <row r="1368" spans="1:65" s="57" customFormat="1" ht="11.25">
      <c r="A1368" s="55">
        <v>1351</v>
      </c>
      <c r="B1368" s="57" t="s">
        <v>154</v>
      </c>
      <c r="C1368" s="57" t="s">
        <v>1773</v>
      </c>
      <c r="L1368" s="57" t="s">
        <v>1053</v>
      </c>
      <c r="M1368" s="64"/>
      <c r="N1368" s="64"/>
      <c r="O1368" s="55">
        <v>36</v>
      </c>
      <c r="P1368" s="64">
        <v>7720587.5</v>
      </c>
      <c r="Q1368" s="64">
        <v>419471.9</v>
      </c>
      <c r="R1368" s="55">
        <v>36</v>
      </c>
      <c r="S1368" s="57">
        <v>10</v>
      </c>
      <c r="T1368" s="65">
        <f t="shared" si="7"/>
        <v>1</v>
      </c>
      <c r="AI1368" s="64">
        <v>111</v>
      </c>
      <c r="AR1368" s="57" t="s">
        <v>1609</v>
      </c>
      <c r="AT1368" s="66">
        <v>1947</v>
      </c>
      <c r="BM1368" s="66"/>
    </row>
    <row r="1369" spans="1:65" s="57" customFormat="1" ht="11.25">
      <c r="A1369" s="55">
        <v>1352</v>
      </c>
      <c r="B1369" s="57" t="s">
        <v>222</v>
      </c>
      <c r="C1369" s="57" t="s">
        <v>1774</v>
      </c>
      <c r="N1369" s="64"/>
      <c r="O1369" s="55">
        <v>36</v>
      </c>
      <c r="P1369" s="75">
        <f>P1368+(S1368-W1369/2)*COS(T1369*PI()/200)</f>
        <v>7720584.091999883</v>
      </c>
      <c r="Q1369" s="75">
        <f>Q1368+(S1368-W1369/2)*SIN(T1369*PI()/200)</f>
        <v>419481.32638330234</v>
      </c>
      <c r="R1369" s="76">
        <v>35</v>
      </c>
      <c r="S1369" s="75">
        <f>SQRT((P1370-P1368)^2+(Q1370-Q1368)^2)</f>
        <v>27.64706132678487</v>
      </c>
      <c r="T1369" s="77">
        <f>IF(ATAN2((P1370-P1368),(Q1370-Q1368))&lt;0,ATAN2((P1370-P1368),(Q1370-Q1368))+2*PI(),ATAN2((P1370-P1368),(Q1370-Q1368)))*200/PI()</f>
        <v>122.08541355036594</v>
      </c>
      <c r="U1369" s="75"/>
      <c r="V1369" s="75"/>
      <c r="W1369" s="75">
        <f>(S1368+S1370)-S1369</f>
        <v>-0.047061326784866964</v>
      </c>
      <c r="X1369" s="57">
        <v>275</v>
      </c>
      <c r="Y1369" s="65">
        <f>SUM($X$18:X1369)</f>
        <v>157729.25</v>
      </c>
      <c r="AA1369" s="64"/>
      <c r="AI1369" s="64"/>
      <c r="AR1369" s="57" t="s">
        <v>1609</v>
      </c>
      <c r="AT1369" s="66">
        <v>1947</v>
      </c>
      <c r="BM1369" s="66" t="s">
        <v>225</v>
      </c>
    </row>
    <row r="1370" spans="1:65" s="57" customFormat="1" ht="11.25">
      <c r="A1370" s="55">
        <v>1353</v>
      </c>
      <c r="B1370" s="57" t="s">
        <v>154</v>
      </c>
      <c r="C1370" s="57" t="s">
        <v>1775</v>
      </c>
      <c r="L1370" s="57" t="s">
        <v>1053</v>
      </c>
      <c r="M1370" s="64"/>
      <c r="N1370" s="64"/>
      <c r="O1370" s="55">
        <v>36</v>
      </c>
      <c r="P1370" s="64">
        <v>7720578.1</v>
      </c>
      <c r="Q1370" s="64">
        <v>419497.9</v>
      </c>
      <c r="R1370" s="55">
        <v>36</v>
      </c>
      <c r="S1370" s="57">
        <v>17.6</v>
      </c>
      <c r="T1370" s="65">
        <f t="shared" si="7"/>
        <v>1.7600000000000002</v>
      </c>
      <c r="AI1370" s="64">
        <v>115.1</v>
      </c>
      <c r="AR1370" s="57" t="s">
        <v>1609</v>
      </c>
      <c r="AT1370" s="66">
        <v>1947</v>
      </c>
      <c r="BM1370" s="66"/>
    </row>
    <row r="1371" spans="1:65" s="57" customFormat="1" ht="11.25">
      <c r="A1371" s="55">
        <v>1354</v>
      </c>
      <c r="B1371" s="57" t="s">
        <v>154</v>
      </c>
      <c r="C1371" s="57" t="s">
        <v>1776</v>
      </c>
      <c r="L1371" s="57" t="s">
        <v>1053</v>
      </c>
      <c r="M1371" s="64"/>
      <c r="N1371" s="64"/>
      <c r="O1371" s="55">
        <v>36</v>
      </c>
      <c r="P1371" s="64">
        <v>7720678.2</v>
      </c>
      <c r="Q1371" s="64">
        <v>419723.4</v>
      </c>
      <c r="R1371" s="55">
        <v>36</v>
      </c>
      <c r="S1371" s="57">
        <v>16.6</v>
      </c>
      <c r="T1371" s="65">
        <f t="shared" si="7"/>
        <v>1.6600000000000001</v>
      </c>
      <c r="AI1371" s="64">
        <v>104.6</v>
      </c>
      <c r="AR1371" s="57" t="s">
        <v>1609</v>
      </c>
      <c r="AT1371" s="66">
        <v>1947</v>
      </c>
      <c r="BM1371" s="66"/>
    </row>
    <row r="1372" spans="1:65" s="57" customFormat="1" ht="11.25">
      <c r="A1372" s="55">
        <v>1355</v>
      </c>
      <c r="B1372" s="57" t="s">
        <v>222</v>
      </c>
      <c r="C1372" s="57" t="s">
        <v>1777</v>
      </c>
      <c r="N1372" s="64"/>
      <c r="O1372" s="55">
        <v>36</v>
      </c>
      <c r="P1372" s="75">
        <f>P1371+(S1371-W1372/2)*COS(T1372*PI()/200)</f>
        <v>7720680.925396455</v>
      </c>
      <c r="Q1372" s="75">
        <f>Q1371+(S1371-W1372/2)*SIN(T1372*PI()/200)</f>
        <v>419739.7523787334</v>
      </c>
      <c r="R1372" s="76">
        <v>35</v>
      </c>
      <c r="S1372" s="75">
        <f>SQRT((P1373-P1371)^2+(Q1373-Q1371)^2)</f>
        <v>26.15587888024024</v>
      </c>
      <c r="T1372" s="77">
        <f>IF(ATAN2((P1373-P1371),(Q1373-Q1371))&lt;0,ATAN2((P1373-P1371),(Q1373-Q1371))+2*PI(),ATAN2((P1373-P1371),(Q1373-Q1371)))*200/PI()</f>
        <v>89.48630865819185</v>
      </c>
      <c r="U1372" s="75"/>
      <c r="V1372" s="75"/>
      <c r="W1372" s="75">
        <f>(S1371+S1373)-S1372</f>
        <v>0.04412111975976174</v>
      </c>
      <c r="X1372" s="57">
        <v>200</v>
      </c>
      <c r="Y1372" s="65">
        <f>SUM($X$18:X1372)</f>
        <v>157929.25</v>
      </c>
      <c r="AA1372" s="64"/>
      <c r="AI1372" s="64"/>
      <c r="AR1372" s="57" t="s">
        <v>1609</v>
      </c>
      <c r="AT1372" s="66">
        <v>1947</v>
      </c>
      <c r="BM1372" s="66" t="s">
        <v>225</v>
      </c>
    </row>
    <row r="1373" spans="1:65" s="57" customFormat="1" ht="11.25">
      <c r="A1373" s="55">
        <v>1356</v>
      </c>
      <c r="B1373" s="57" t="s">
        <v>154</v>
      </c>
      <c r="C1373" s="57" t="s">
        <v>1778</v>
      </c>
      <c r="L1373" s="57" t="s">
        <v>1053</v>
      </c>
      <c r="M1373" s="64"/>
      <c r="N1373" s="64"/>
      <c r="O1373" s="55">
        <v>36</v>
      </c>
      <c r="P1373" s="64">
        <v>7720682.5</v>
      </c>
      <c r="Q1373" s="64">
        <v>419749.2</v>
      </c>
      <c r="R1373" s="55">
        <v>36</v>
      </c>
      <c r="S1373" s="57">
        <v>9.6</v>
      </c>
      <c r="T1373" s="65">
        <f t="shared" si="7"/>
        <v>0.96</v>
      </c>
      <c r="AI1373" s="64">
        <v>107.9</v>
      </c>
      <c r="AR1373" s="57" t="s">
        <v>1609</v>
      </c>
      <c r="AT1373" s="66">
        <v>1947</v>
      </c>
      <c r="BM1373" s="66"/>
    </row>
    <row r="1374" spans="1:65" s="57" customFormat="1" ht="11.25">
      <c r="A1374" s="55">
        <v>1357</v>
      </c>
      <c r="B1374" s="56" t="s">
        <v>1228</v>
      </c>
      <c r="C1374" s="56" t="s">
        <v>1779</v>
      </c>
      <c r="F1374" s="56"/>
      <c r="N1374" s="63"/>
      <c r="O1374" s="55">
        <v>36</v>
      </c>
      <c r="P1374" s="60">
        <f>P1373+S1374*COS(T1374*PI()/200)</f>
        <v>7720658.218184513</v>
      </c>
      <c r="Q1374" s="60">
        <f>Q1373+S1374*SIN(T1374*PI()/200)</f>
        <v>419726.41220860527</v>
      </c>
      <c r="R1374" s="55">
        <v>36</v>
      </c>
      <c r="S1374" s="64">
        <v>33.3</v>
      </c>
      <c r="T1374" s="91">
        <v>247.98</v>
      </c>
      <c r="U1374" s="60"/>
      <c r="V1374" s="60"/>
      <c r="Y1374" s="71"/>
      <c r="Z1374" s="65"/>
      <c r="AI1374" s="63"/>
      <c r="AP1374" s="57" t="s">
        <v>160</v>
      </c>
      <c r="AR1374" s="57" t="s">
        <v>1609</v>
      </c>
      <c r="AT1374" s="66">
        <v>1947</v>
      </c>
      <c r="BF1374" s="57" t="s">
        <v>1228</v>
      </c>
      <c r="BM1374" s="66"/>
    </row>
    <row r="1375" spans="1:65" s="57" customFormat="1" ht="11.25">
      <c r="A1375" s="55">
        <v>1358</v>
      </c>
      <c r="B1375" s="57" t="s">
        <v>154</v>
      </c>
      <c r="C1375" s="57" t="s">
        <v>1780</v>
      </c>
      <c r="L1375" s="57" t="s">
        <v>1053</v>
      </c>
      <c r="M1375" s="64"/>
      <c r="N1375" s="64"/>
      <c r="O1375" s="55">
        <v>36</v>
      </c>
      <c r="P1375" s="64">
        <v>7720882.6</v>
      </c>
      <c r="Q1375" s="64">
        <v>419756.4</v>
      </c>
      <c r="R1375" s="55">
        <v>36</v>
      </c>
      <c r="S1375" s="57">
        <v>10.3</v>
      </c>
      <c r="T1375" s="65">
        <f t="shared" si="7"/>
        <v>1.03</v>
      </c>
      <c r="AI1375" s="64">
        <v>102.2</v>
      </c>
      <c r="AR1375" s="57" t="s">
        <v>1609</v>
      </c>
      <c r="AT1375" s="66">
        <v>1947</v>
      </c>
      <c r="BM1375" s="66"/>
    </row>
    <row r="1376" spans="1:65" s="57" customFormat="1" ht="11.25">
      <c r="A1376" s="55">
        <v>1359</v>
      </c>
      <c r="B1376" s="57" t="s">
        <v>222</v>
      </c>
      <c r="C1376" s="57" t="s">
        <v>1781</v>
      </c>
      <c r="N1376" s="64"/>
      <c r="O1376" s="55">
        <v>36</v>
      </c>
      <c r="P1376" s="75">
        <f>P1375+(S1375-W1376/2)*COS(T1376*PI()/200)</f>
        <v>7720884.942729435</v>
      </c>
      <c r="Q1376" s="75">
        <f>Q1375+(S1375-W1376/2)*SIN(T1376*PI()/200)</f>
        <v>419766.44907626155</v>
      </c>
      <c r="R1376" s="76">
        <v>35</v>
      </c>
      <c r="S1376" s="75">
        <f>SQRT((P1377-P1375)^2+(Q1377-Q1375)^2)</f>
        <v>16.737084573045657</v>
      </c>
      <c r="T1376" s="77">
        <f>IF(ATAN2((P1377-P1375),(Q1377-Q1375))&lt;0,ATAN2((P1377-P1375),(Q1377-Q1375))+2*PI(),ATAN2((P1377-P1375),(Q1377-Q1375)))*200/PI()</f>
        <v>85.41898904278972</v>
      </c>
      <c r="U1376" s="75"/>
      <c r="V1376" s="75"/>
      <c r="W1376" s="75">
        <f>(S1375+S1377)-S1376</f>
        <v>-0.03708457304565371</v>
      </c>
      <c r="X1376" s="57">
        <v>415</v>
      </c>
      <c r="Y1376" s="65">
        <f>SUM($X$18:X1376)</f>
        <v>158344.25</v>
      </c>
      <c r="AA1376" s="64"/>
      <c r="AI1376" s="64"/>
      <c r="AR1376" s="57" t="s">
        <v>1609</v>
      </c>
      <c r="AT1376" s="66">
        <v>1947</v>
      </c>
      <c r="BM1376" s="66" t="s">
        <v>225</v>
      </c>
    </row>
    <row r="1377" spans="1:65" s="57" customFormat="1" ht="11.25">
      <c r="A1377" s="55">
        <v>1360</v>
      </c>
      <c r="B1377" s="57" t="s">
        <v>154</v>
      </c>
      <c r="C1377" s="57" t="s">
        <v>1782</v>
      </c>
      <c r="L1377" s="57" t="s">
        <v>1053</v>
      </c>
      <c r="M1377" s="64"/>
      <c r="N1377" s="64"/>
      <c r="O1377" s="55">
        <v>36</v>
      </c>
      <c r="P1377" s="64">
        <v>7720886.4</v>
      </c>
      <c r="Q1377" s="64">
        <v>419772.7</v>
      </c>
      <c r="R1377" s="55">
        <v>36</v>
      </c>
      <c r="S1377" s="57">
        <v>6.4</v>
      </c>
      <c r="T1377" s="65">
        <f t="shared" si="7"/>
        <v>0.64</v>
      </c>
      <c r="AI1377" s="64">
        <v>102.1</v>
      </c>
      <c r="AR1377" s="57" t="s">
        <v>1609</v>
      </c>
      <c r="AT1377" s="66">
        <v>1947</v>
      </c>
      <c r="BM1377" s="66"/>
    </row>
    <row r="1378" spans="1:65" s="57" customFormat="1" ht="11.25">
      <c r="A1378" s="55">
        <v>1361</v>
      </c>
      <c r="B1378" s="57" t="s">
        <v>154</v>
      </c>
      <c r="C1378" s="57" t="s">
        <v>1783</v>
      </c>
      <c r="L1378" s="57" t="s">
        <v>1053</v>
      </c>
      <c r="M1378" s="64"/>
      <c r="N1378" s="64"/>
      <c r="O1378" s="55">
        <v>36</v>
      </c>
      <c r="P1378" s="64">
        <v>7721318.4</v>
      </c>
      <c r="Q1378" s="64">
        <v>419632.5</v>
      </c>
      <c r="R1378" s="55">
        <v>36</v>
      </c>
      <c r="S1378" s="57">
        <v>84.5</v>
      </c>
      <c r="T1378" s="65">
        <f t="shared" si="7"/>
        <v>8.45</v>
      </c>
      <c r="AI1378" s="64">
        <v>115.7</v>
      </c>
      <c r="AR1378" s="57" t="s">
        <v>1609</v>
      </c>
      <c r="AT1378" s="66">
        <v>1947</v>
      </c>
      <c r="AZ1378" s="57" t="s">
        <v>1784</v>
      </c>
      <c r="BC1378" s="57" t="s">
        <v>1785</v>
      </c>
      <c r="BD1378" s="57" t="s">
        <v>235</v>
      </c>
      <c r="BM1378" s="66"/>
    </row>
    <row r="1379" spans="1:65" s="57" customFormat="1" ht="11.25">
      <c r="A1379" s="55">
        <v>1362</v>
      </c>
      <c r="B1379" s="57" t="s">
        <v>222</v>
      </c>
      <c r="C1379" s="57" t="s">
        <v>1786</v>
      </c>
      <c r="N1379" s="64"/>
      <c r="O1379" s="55">
        <v>36</v>
      </c>
      <c r="P1379" s="75">
        <f>P1378+(S1378-W1379/2)*COS(T1379*PI()/200)</f>
        <v>7721296.15</v>
      </c>
      <c r="Q1379" s="75">
        <f>Q1378+(S1378-W1379/2)*SIN(T1379*PI()/200)</f>
        <v>419714</v>
      </c>
      <c r="R1379" s="76">
        <v>35</v>
      </c>
      <c r="S1379" s="75">
        <f>SQRT((P1380-P1378)^2+(Q1380-Q1378)^2)</f>
        <v>168.9652331102467</v>
      </c>
      <c r="T1379" s="77">
        <f>IF(ATAN2((P1380-P1378),(Q1380-Q1378))&lt;0,ATAN2((P1380-P1378),(Q1380-Q1378))+2*PI(),ATAN2((P1380-P1378),(Q1380-Q1378)))*200/PI()</f>
        <v>116.96665459558446</v>
      </c>
      <c r="U1379" s="75"/>
      <c r="V1379" s="75"/>
      <c r="W1379" s="75">
        <f>(S1378+S1380)-S1379</f>
        <v>0.03476688975331399</v>
      </c>
      <c r="X1379" s="57">
        <v>430</v>
      </c>
      <c r="Y1379" s="65">
        <f>SUM($X$18:X1379)</f>
        <v>158774.25</v>
      </c>
      <c r="AA1379" s="64"/>
      <c r="AI1379" s="64"/>
      <c r="AR1379" s="57" t="s">
        <v>1609</v>
      </c>
      <c r="AT1379" s="66">
        <v>1947</v>
      </c>
      <c r="BM1379" s="66" t="s">
        <v>225</v>
      </c>
    </row>
    <row r="1380" spans="1:65" s="57" customFormat="1" ht="11.25">
      <c r="A1380" s="55">
        <v>1363</v>
      </c>
      <c r="B1380" s="57" t="s">
        <v>154</v>
      </c>
      <c r="C1380" s="57" t="s">
        <v>1787</v>
      </c>
      <c r="L1380" s="57" t="s">
        <v>1053</v>
      </c>
      <c r="M1380" s="64"/>
      <c r="N1380" s="64"/>
      <c r="O1380" s="55">
        <v>36</v>
      </c>
      <c r="P1380" s="64">
        <v>7721273.9</v>
      </c>
      <c r="Q1380" s="64">
        <v>419795.5</v>
      </c>
      <c r="R1380" s="55">
        <v>36</v>
      </c>
      <c r="S1380" s="57">
        <v>84.5</v>
      </c>
      <c r="T1380" s="65">
        <f t="shared" si="7"/>
        <v>8.45</v>
      </c>
      <c r="AI1380" s="64">
        <v>108.4</v>
      </c>
      <c r="AR1380" s="57" t="s">
        <v>1609</v>
      </c>
      <c r="AT1380" s="66">
        <v>1947</v>
      </c>
      <c r="BM1380" s="66"/>
    </row>
    <row r="1381" spans="1:65" s="57" customFormat="1" ht="11.25">
      <c r="A1381" s="55">
        <v>1364</v>
      </c>
      <c r="B1381" s="57" t="s">
        <v>154</v>
      </c>
      <c r="C1381" s="57" t="s">
        <v>1788</v>
      </c>
      <c r="L1381" s="57" t="s">
        <v>1053</v>
      </c>
      <c r="M1381" s="64"/>
      <c r="N1381" s="64"/>
      <c r="O1381" s="55">
        <v>36</v>
      </c>
      <c r="P1381" s="64">
        <v>7721627.6</v>
      </c>
      <c r="Q1381" s="64">
        <v>419710.5</v>
      </c>
      <c r="R1381" s="55">
        <v>36</v>
      </c>
      <c r="S1381" s="57">
        <v>100</v>
      </c>
      <c r="T1381" s="65">
        <f t="shared" si="7"/>
        <v>10</v>
      </c>
      <c r="AI1381" s="64">
        <v>104.7</v>
      </c>
      <c r="AR1381" s="57" t="s">
        <v>1609</v>
      </c>
      <c r="AT1381" s="66">
        <v>1947</v>
      </c>
      <c r="AZ1381" s="57" t="s">
        <v>1784</v>
      </c>
      <c r="BC1381" s="57" t="s">
        <v>1785</v>
      </c>
      <c r="BD1381" s="57" t="s">
        <v>235</v>
      </c>
      <c r="BM1381" s="66"/>
    </row>
    <row r="1382" spans="1:65" s="57" customFormat="1" ht="11.25">
      <c r="A1382" s="55">
        <v>1365</v>
      </c>
      <c r="B1382" s="57" t="s">
        <v>222</v>
      </c>
      <c r="C1382" s="57" t="s">
        <v>1789</v>
      </c>
      <c r="N1382" s="64"/>
      <c r="O1382" s="55">
        <v>36</v>
      </c>
      <c r="P1382" s="75">
        <f>P1381+(S1381-W1382/2)*COS(T1382*PI()/200)</f>
        <v>7721710.431147021</v>
      </c>
      <c r="Q1382" s="75">
        <f>Q1381+(S1381-W1382/2)*SIN(T1382*PI()/200)</f>
        <v>419766.4985219297</v>
      </c>
      <c r="R1382" s="76">
        <v>35</v>
      </c>
      <c r="S1382" s="75">
        <f>SQRT((P1383-P1381)^2+(Q1383-Q1381)^2)</f>
        <v>239.96833124456754</v>
      </c>
      <c r="T1382" s="77">
        <f>IF(ATAN2((P1383-P1381),(Q1383-Q1381))&lt;0,ATAN2((P1383-P1381),(Q1383-Q1381))+2*PI(),ATAN2((P1383-P1381),(Q1383-Q1381)))*200/PI()</f>
        <v>37.84545424079202</v>
      </c>
      <c r="U1382" s="75"/>
      <c r="V1382" s="75"/>
      <c r="W1382" s="75">
        <f>(S1381+S1383)-S1382</f>
        <v>0.03166875543246306</v>
      </c>
      <c r="X1382" s="57">
        <v>845</v>
      </c>
      <c r="Y1382" s="65">
        <f>SUM($X$18:X1382)</f>
        <v>159619.25</v>
      </c>
      <c r="AA1382" s="64"/>
      <c r="AI1382" s="64"/>
      <c r="AR1382" s="57" t="s">
        <v>1609</v>
      </c>
      <c r="AT1382" s="66">
        <v>1947</v>
      </c>
      <c r="BM1382" s="66" t="s">
        <v>225</v>
      </c>
    </row>
    <row r="1383" spans="1:65" s="57" customFormat="1" ht="11.25">
      <c r="A1383" s="55">
        <v>1366</v>
      </c>
      <c r="B1383" s="57" t="s">
        <v>154</v>
      </c>
      <c r="C1383" s="57" t="s">
        <v>1790</v>
      </c>
      <c r="L1383" s="57" t="s">
        <v>1053</v>
      </c>
      <c r="M1383" s="64"/>
      <c r="N1383" s="64"/>
      <c r="O1383" s="55">
        <v>36</v>
      </c>
      <c r="P1383" s="64">
        <v>7721826.4</v>
      </c>
      <c r="Q1383" s="64">
        <v>419844.9</v>
      </c>
      <c r="R1383" s="55">
        <v>36</v>
      </c>
      <c r="S1383" s="57">
        <v>140</v>
      </c>
      <c r="T1383" s="65">
        <f t="shared" si="7"/>
        <v>14</v>
      </c>
      <c r="AI1383" s="64">
        <v>107.2</v>
      </c>
      <c r="AR1383" s="57" t="s">
        <v>1609</v>
      </c>
      <c r="AT1383" s="66">
        <v>1947</v>
      </c>
      <c r="BM1383" s="66"/>
    </row>
    <row r="1384" spans="1:65" s="57" customFormat="1" ht="11.25">
      <c r="A1384" s="55">
        <v>1367</v>
      </c>
      <c r="B1384" s="57" t="s">
        <v>154</v>
      </c>
      <c r="C1384" s="57" t="s">
        <v>1791</v>
      </c>
      <c r="L1384" s="57" t="s">
        <v>1053</v>
      </c>
      <c r="M1384" s="64"/>
      <c r="N1384" s="64"/>
      <c r="O1384" s="55">
        <v>36</v>
      </c>
      <c r="P1384" s="64">
        <v>7722421.6</v>
      </c>
      <c r="Q1384" s="64">
        <v>420046.7</v>
      </c>
      <c r="R1384" s="55">
        <v>36</v>
      </c>
      <c r="S1384" s="57">
        <v>49.5</v>
      </c>
      <c r="T1384" s="65">
        <f t="shared" si="7"/>
        <v>4.95</v>
      </c>
      <c r="AI1384" s="64">
        <v>104.5</v>
      </c>
      <c r="AR1384" s="57" t="s">
        <v>1609</v>
      </c>
      <c r="AT1384" s="66">
        <v>1947</v>
      </c>
      <c r="BM1384" s="66"/>
    </row>
    <row r="1385" spans="1:65" s="57" customFormat="1" ht="11.25">
      <c r="A1385" s="55">
        <v>1368</v>
      </c>
      <c r="B1385" s="57" t="s">
        <v>222</v>
      </c>
      <c r="C1385" s="57" t="s">
        <v>1792</v>
      </c>
      <c r="N1385" s="64"/>
      <c r="O1385" s="55">
        <v>36</v>
      </c>
      <c r="P1385" s="75">
        <f>P1384+(S1384-W1385/2)*COS(T1385*PI()/200)</f>
        <v>7722434.663194364</v>
      </c>
      <c r="Q1385" s="75">
        <f>Q1384+(S1384-W1385/2)*SIN(T1385*PI()/200)</f>
        <v>420094.4482276762</v>
      </c>
      <c r="R1385" s="76">
        <v>35</v>
      </c>
      <c r="S1385" s="75">
        <f>SQRT((P1386-P1384)^2+(Q1386-Q1384)^2)</f>
        <v>98.90586433585476</v>
      </c>
      <c r="T1385" s="77">
        <f>IF(ATAN2((P1386-P1384),(Q1386-Q1384))&lt;0,ATAN2((P1386-P1384),(Q1386-Q1384))+2*PI(),ATAN2((P1386-P1384),(Q1386-Q1384)))*200/PI()</f>
        <v>82.9990604747027</v>
      </c>
      <c r="U1385" s="75"/>
      <c r="V1385" s="75"/>
      <c r="W1385" s="75">
        <f>(S1384+S1386)-S1385</f>
        <v>-0.005864335854752767</v>
      </c>
      <c r="X1385" s="57">
        <v>160</v>
      </c>
      <c r="Y1385" s="65">
        <f>SUM($X$18:X1385)</f>
        <v>159779.25</v>
      </c>
      <c r="AA1385" s="64"/>
      <c r="AI1385" s="64"/>
      <c r="AR1385" s="57" t="s">
        <v>1609</v>
      </c>
      <c r="AT1385" s="66">
        <v>1947</v>
      </c>
      <c r="BM1385" s="66" t="s">
        <v>225</v>
      </c>
    </row>
    <row r="1386" spans="1:65" s="57" customFormat="1" ht="11.25">
      <c r="A1386" s="55">
        <v>1369</v>
      </c>
      <c r="B1386" s="57" t="s">
        <v>154</v>
      </c>
      <c r="C1386" s="57" t="s">
        <v>1793</v>
      </c>
      <c r="L1386" s="57" t="s">
        <v>1053</v>
      </c>
      <c r="M1386" s="64"/>
      <c r="N1386" s="64"/>
      <c r="O1386" s="55">
        <v>36</v>
      </c>
      <c r="P1386" s="64">
        <v>7722447.7</v>
      </c>
      <c r="Q1386" s="64">
        <v>420142.1</v>
      </c>
      <c r="R1386" s="55">
        <v>36</v>
      </c>
      <c r="S1386" s="57">
        <v>49.4</v>
      </c>
      <c r="T1386" s="65">
        <f t="shared" si="7"/>
        <v>4.9399999999999995</v>
      </c>
      <c r="AI1386" s="64">
        <v>105.1</v>
      </c>
      <c r="AR1386" s="57" t="s">
        <v>1609</v>
      </c>
      <c r="AT1386" s="66">
        <v>1947</v>
      </c>
      <c r="BM1386" s="66"/>
    </row>
    <row r="1387" spans="1:65" s="57" customFormat="1" ht="11.25">
      <c r="A1387" s="55">
        <v>1370</v>
      </c>
      <c r="B1387" s="57" t="s">
        <v>154</v>
      </c>
      <c r="C1387" s="57" t="s">
        <v>1794</v>
      </c>
      <c r="L1387" s="57" t="s">
        <v>1053</v>
      </c>
      <c r="M1387" s="64"/>
      <c r="N1387" s="64"/>
      <c r="O1387" s="55">
        <v>36</v>
      </c>
      <c r="P1387" s="64">
        <v>7722569.5</v>
      </c>
      <c r="Q1387" s="64">
        <v>420015.2</v>
      </c>
      <c r="R1387" s="55">
        <v>36</v>
      </c>
      <c r="S1387" s="57">
        <v>15</v>
      </c>
      <c r="T1387" s="65">
        <f t="shared" si="7"/>
        <v>1.5</v>
      </c>
      <c r="AI1387" s="64">
        <v>105.7</v>
      </c>
      <c r="AR1387" s="57" t="s">
        <v>1609</v>
      </c>
      <c r="AT1387" s="66">
        <v>1947</v>
      </c>
      <c r="BM1387" s="66"/>
    </row>
    <row r="1388" spans="1:65" s="57" customFormat="1" ht="11.25">
      <c r="A1388" s="55">
        <v>1371</v>
      </c>
      <c r="B1388" s="57" t="s">
        <v>222</v>
      </c>
      <c r="C1388" s="57" t="s">
        <v>1795</v>
      </c>
      <c r="N1388" s="64"/>
      <c r="O1388" s="55">
        <v>36</v>
      </c>
      <c r="P1388" s="75">
        <f>P1387+(S1387-W1388/2)*COS(T1388*PI()/200)</f>
        <v>7722575.971555036</v>
      </c>
      <c r="Q1388" s="75">
        <f>Q1387+(S1387-W1388/2)*SIN(T1388*PI()/200)</f>
        <v>420028.7451151908</v>
      </c>
      <c r="R1388" s="76">
        <v>35</v>
      </c>
      <c r="S1388" s="75">
        <f>SQRT((P1389-P1387)^2+(Q1389-Q1387)^2)</f>
        <v>29.923402213144335</v>
      </c>
      <c r="T1388" s="77">
        <f>IF(ATAN2((P1389-P1387),(Q1389-Q1387))&lt;0,ATAN2((P1389-P1387),(Q1389-Q1387))+2*PI(),ATAN2((P1389-P1387),(Q1389-Q1387)))*200/PI()</f>
        <v>71.62507289857784</v>
      </c>
      <c r="U1388" s="75"/>
      <c r="V1388" s="75"/>
      <c r="W1388" s="75">
        <f>(S1387+S1389)-S1388</f>
        <v>-0.02340221314433677</v>
      </c>
      <c r="X1388" s="57">
        <v>350</v>
      </c>
      <c r="Y1388" s="65">
        <f>SUM($X$18:X1388)</f>
        <v>160129.25</v>
      </c>
      <c r="AA1388" s="64"/>
      <c r="AI1388" s="64"/>
      <c r="AR1388" s="57" t="s">
        <v>1609</v>
      </c>
      <c r="AT1388" s="66">
        <v>1947</v>
      </c>
      <c r="BM1388" s="66" t="s">
        <v>225</v>
      </c>
    </row>
    <row r="1389" spans="1:65" s="57" customFormat="1" ht="11.25">
      <c r="A1389" s="55">
        <v>1372</v>
      </c>
      <c r="B1389" s="57" t="s">
        <v>154</v>
      </c>
      <c r="C1389" s="57" t="s">
        <v>1796</v>
      </c>
      <c r="L1389" s="57" t="s">
        <v>1053</v>
      </c>
      <c r="M1389" s="64"/>
      <c r="N1389" s="64"/>
      <c r="O1389" s="55">
        <v>36</v>
      </c>
      <c r="P1389" s="64">
        <v>7722582.4</v>
      </c>
      <c r="Q1389" s="64">
        <v>420042.2</v>
      </c>
      <c r="R1389" s="55">
        <v>36</v>
      </c>
      <c r="S1389" s="57">
        <v>14.9</v>
      </c>
      <c r="T1389" s="65">
        <f t="shared" si="7"/>
        <v>1.49</v>
      </c>
      <c r="AI1389" s="64">
        <v>103</v>
      </c>
      <c r="AR1389" s="57" t="s">
        <v>1609</v>
      </c>
      <c r="AT1389" s="66">
        <v>1947</v>
      </c>
      <c r="BM1389" s="66"/>
    </row>
    <row r="1390" spans="1:65" s="57" customFormat="1" ht="11.25">
      <c r="A1390" s="55">
        <v>1373</v>
      </c>
      <c r="B1390" s="57" t="s">
        <v>154</v>
      </c>
      <c r="C1390" s="57" t="s">
        <v>1797</v>
      </c>
      <c r="L1390" s="57" t="s">
        <v>1053</v>
      </c>
      <c r="M1390" s="64"/>
      <c r="N1390" s="64"/>
      <c r="O1390" s="55">
        <v>36</v>
      </c>
      <c r="P1390" s="64">
        <v>7722898.9</v>
      </c>
      <c r="Q1390" s="64">
        <v>420018.6</v>
      </c>
      <c r="R1390" s="55">
        <v>36</v>
      </c>
      <c r="S1390" s="57">
        <v>6.9</v>
      </c>
      <c r="T1390" s="65">
        <f t="shared" si="7"/>
        <v>0.6900000000000001</v>
      </c>
      <c r="AI1390" s="64">
        <v>100.9</v>
      </c>
      <c r="AR1390" s="57" t="s">
        <v>1609</v>
      </c>
      <c r="AT1390" s="66">
        <v>1947</v>
      </c>
      <c r="BM1390" s="66"/>
    </row>
    <row r="1391" spans="1:65" s="57" customFormat="1" ht="11.25">
      <c r="A1391" s="55">
        <v>1374</v>
      </c>
      <c r="B1391" s="57" t="s">
        <v>222</v>
      </c>
      <c r="C1391" s="57" t="s">
        <v>1798</v>
      </c>
      <c r="N1391" s="64"/>
      <c r="O1391" s="55">
        <v>36</v>
      </c>
      <c r="P1391" s="75">
        <f>P1390+(S1390-W1391/2)*COS(T1391*PI()/200)</f>
        <v>7722906.508589661</v>
      </c>
      <c r="Q1391" s="75">
        <f>Q1390+(S1390-W1391/2)*SIN(T1391*PI()/200)</f>
        <v>420021.33748199424</v>
      </c>
      <c r="R1391" s="76">
        <v>35</v>
      </c>
      <c r="S1391" s="75">
        <f>SQRT((P1392-P1390)^2+(Q1392-Q1390)^2)</f>
        <v>40.17212964216446</v>
      </c>
      <c r="T1391" s="77">
        <f>IF(ATAN2((P1392-P1390),(Q1392-Q1390))&lt;0,ATAN2((P1392-P1390),(Q1392-Q1390))+2*PI(),ATAN2((P1392-P1390),(Q1392-Q1390)))*200/PI()</f>
        <v>21.98682308537612</v>
      </c>
      <c r="U1391" s="75"/>
      <c r="V1391" s="75"/>
      <c r="W1391" s="75">
        <f>(S1390+S1392)-S1391</f>
        <v>-2.3721296421644595</v>
      </c>
      <c r="X1391" s="57">
        <v>440</v>
      </c>
      <c r="Y1391" s="65">
        <f>SUM($X$18:X1391)</f>
        <v>160569.25</v>
      </c>
      <c r="AA1391" s="64"/>
      <c r="AG1391" s="72" t="s">
        <v>1799</v>
      </c>
      <c r="AI1391" s="64"/>
      <c r="AR1391" s="57" t="s">
        <v>1609</v>
      </c>
      <c r="AT1391" s="66">
        <v>1947</v>
      </c>
      <c r="BM1391" s="66" t="s">
        <v>225</v>
      </c>
    </row>
    <row r="1392" spans="1:65" s="57" customFormat="1" ht="11.25">
      <c r="A1392" s="55">
        <v>1375</v>
      </c>
      <c r="B1392" s="57" t="s">
        <v>154</v>
      </c>
      <c r="C1392" s="57" t="s">
        <v>1800</v>
      </c>
      <c r="L1392" s="57" t="s">
        <v>1053</v>
      </c>
      <c r="M1392" s="64"/>
      <c r="N1392" s="64"/>
      <c r="O1392" s="55">
        <v>36</v>
      </c>
      <c r="P1392" s="64">
        <v>7722936.7</v>
      </c>
      <c r="Q1392" s="64">
        <v>420032.2</v>
      </c>
      <c r="R1392" s="55">
        <v>36</v>
      </c>
      <c r="S1392" s="57">
        <v>30.9</v>
      </c>
      <c r="T1392" s="65">
        <f t="shared" si="7"/>
        <v>3.09</v>
      </c>
      <c r="AI1392" s="64">
        <v>100.9</v>
      </c>
      <c r="AR1392" s="57" t="s">
        <v>1609</v>
      </c>
      <c r="AT1392" s="66">
        <v>1947</v>
      </c>
      <c r="BM1392" s="66"/>
    </row>
    <row r="1393" spans="1:65" s="57" customFormat="1" ht="11.25">
      <c r="A1393" s="55">
        <v>1376</v>
      </c>
      <c r="B1393" s="57" t="s">
        <v>154</v>
      </c>
      <c r="C1393" s="57" t="s">
        <v>1801</v>
      </c>
      <c r="L1393" s="57" t="s">
        <v>1053</v>
      </c>
      <c r="M1393" s="64"/>
      <c r="N1393" s="64"/>
      <c r="O1393" s="55">
        <v>36</v>
      </c>
      <c r="P1393" s="64">
        <v>7723318.9</v>
      </c>
      <c r="Q1393" s="64">
        <v>420046.6</v>
      </c>
      <c r="R1393" s="55">
        <v>36</v>
      </c>
      <c r="S1393" s="57">
        <v>23.5</v>
      </c>
      <c r="T1393" s="65">
        <f aca="true" t="shared" si="8" ref="T1393:T1456">S1393/10</f>
        <v>2.35</v>
      </c>
      <c r="AI1393" s="64">
        <v>104.2</v>
      </c>
      <c r="AR1393" s="57" t="s">
        <v>1609</v>
      </c>
      <c r="AT1393" s="66">
        <v>1947</v>
      </c>
      <c r="BM1393" s="66"/>
    </row>
    <row r="1394" spans="1:65" s="57" customFormat="1" ht="11.25">
      <c r="A1394" s="55">
        <v>1377</v>
      </c>
      <c r="B1394" s="57" t="s">
        <v>222</v>
      </c>
      <c r="C1394" s="57" t="s">
        <v>1802</v>
      </c>
      <c r="N1394" s="64"/>
      <c r="O1394" s="55">
        <v>36</v>
      </c>
      <c r="P1394" s="75">
        <f>P1393+(S1393-W1394/2)*COS(T1394*PI()/200)</f>
        <v>7723319.712402961</v>
      </c>
      <c r="Q1394" s="75">
        <f>Q1393+(S1393-W1394/2)*SIN(T1394*PI()/200)</f>
        <v>420070.09719334054</v>
      </c>
      <c r="R1394" s="76">
        <v>35</v>
      </c>
      <c r="S1394" s="75">
        <f>SQRT((P1395-P1393)^2+(Q1395-Q1393)^2)</f>
        <v>37.622466692152734</v>
      </c>
      <c r="T1394" s="77">
        <f>IF(ATAN2((P1395-P1393),(Q1395-Q1393))&lt;0,ATAN2((P1395-P1393),(Q1395-Q1393))+2*PI(),ATAN2((P1395-P1393),(Q1395-Q1393)))*200/PI()</f>
        <v>97.79979742368819</v>
      </c>
      <c r="U1394" s="75"/>
      <c r="V1394" s="75"/>
      <c r="W1394" s="75">
        <f>(S1393+S1395)-S1394</f>
        <v>-0.022466692152733003</v>
      </c>
      <c r="X1394" s="57">
        <v>405</v>
      </c>
      <c r="Y1394" s="65">
        <f>SUM($X$18:X1394)</f>
        <v>160974.25</v>
      </c>
      <c r="AA1394" s="64"/>
      <c r="AI1394" s="64"/>
      <c r="AR1394" s="57" t="s">
        <v>1609</v>
      </c>
      <c r="AT1394" s="66">
        <v>1947</v>
      </c>
      <c r="BM1394" s="66" t="s">
        <v>225</v>
      </c>
    </row>
    <row r="1395" spans="1:65" s="57" customFormat="1" ht="11.25">
      <c r="A1395" s="55">
        <v>1378</v>
      </c>
      <c r="B1395" s="57" t="s">
        <v>154</v>
      </c>
      <c r="C1395" s="57" t="s">
        <v>1803</v>
      </c>
      <c r="L1395" s="57" t="s">
        <v>1053</v>
      </c>
      <c r="M1395" s="64"/>
      <c r="N1395" s="64"/>
      <c r="O1395" s="55">
        <v>36</v>
      </c>
      <c r="P1395" s="64">
        <v>7723320.2</v>
      </c>
      <c r="Q1395" s="64">
        <v>420084.2</v>
      </c>
      <c r="R1395" s="55">
        <v>36</v>
      </c>
      <c r="S1395" s="57">
        <v>14.1</v>
      </c>
      <c r="T1395" s="65">
        <f t="shared" si="8"/>
        <v>1.41</v>
      </c>
      <c r="AI1395" s="64">
        <v>100.9</v>
      </c>
      <c r="AR1395" s="57" t="s">
        <v>1609</v>
      </c>
      <c r="AT1395" s="66">
        <v>1947</v>
      </c>
      <c r="BM1395" s="66"/>
    </row>
    <row r="1396" spans="1:65" s="57" customFormat="1" ht="11.25">
      <c r="A1396" s="55">
        <v>1379</v>
      </c>
      <c r="B1396" s="57" t="s">
        <v>154</v>
      </c>
      <c r="C1396" s="57" t="s">
        <v>1804</v>
      </c>
      <c r="L1396" s="57" t="s">
        <v>1053</v>
      </c>
      <c r="M1396" s="64"/>
      <c r="N1396" s="64"/>
      <c r="O1396" s="55">
        <v>36</v>
      </c>
      <c r="P1396" s="64">
        <v>7723732</v>
      </c>
      <c r="Q1396" s="64">
        <v>420104.2</v>
      </c>
      <c r="R1396" s="55">
        <v>36</v>
      </c>
      <c r="S1396" s="57">
        <v>21.4</v>
      </c>
      <c r="T1396" s="65">
        <f t="shared" si="8"/>
        <v>2.1399999999999997</v>
      </c>
      <c r="AI1396" s="64">
        <v>102.7</v>
      </c>
      <c r="AR1396" s="57" t="s">
        <v>1609</v>
      </c>
      <c r="AT1396" s="66">
        <v>1947</v>
      </c>
      <c r="BM1396" s="66"/>
    </row>
    <row r="1397" spans="1:65" s="57" customFormat="1" ht="11.25">
      <c r="A1397" s="55">
        <v>1380</v>
      </c>
      <c r="B1397" s="57" t="s">
        <v>222</v>
      </c>
      <c r="C1397" s="57" t="s">
        <v>1805</v>
      </c>
      <c r="N1397" s="64"/>
      <c r="O1397" s="55">
        <v>36</v>
      </c>
      <c r="P1397" s="75">
        <f>P1396+(S1396-W1397/2)*COS(T1397*PI()/200)</f>
        <v>7723716.041844059</v>
      </c>
      <c r="Q1397" s="75">
        <f>Q1396+(S1396-W1397/2)*SIN(T1397*PI()/200)</f>
        <v>420118.4277534897</v>
      </c>
      <c r="R1397" s="76">
        <v>35</v>
      </c>
      <c r="S1397" s="75">
        <f>SQRT((P1398-P1396)^2+(Q1398-Q1396)^2)</f>
        <v>33.359406469826</v>
      </c>
      <c r="T1397" s="77">
        <f>IF(ATAN2((P1398-P1396),(Q1398-Q1396))&lt;0,ATAN2((P1398-P1396),(Q1398-Q1396))+2*PI(),ATAN2((P1398-P1396),(Q1398-Q1396)))*200/PI()</f>
        <v>153.64542308113366</v>
      </c>
      <c r="U1397" s="75"/>
      <c r="V1397" s="75"/>
      <c r="W1397" s="75">
        <f>(S1396+S1398)-S1397</f>
        <v>0.040593530174000136</v>
      </c>
      <c r="X1397" s="57">
        <v>330</v>
      </c>
      <c r="Y1397" s="65">
        <f>SUM($X$18:X1397)</f>
        <v>161304.25</v>
      </c>
      <c r="AA1397" s="64"/>
      <c r="AI1397" s="64"/>
      <c r="AR1397" s="57" t="s">
        <v>1609</v>
      </c>
      <c r="AT1397" s="66">
        <v>1947</v>
      </c>
      <c r="BM1397" s="66" t="s">
        <v>225</v>
      </c>
    </row>
    <row r="1398" spans="1:65" s="57" customFormat="1" ht="11.25">
      <c r="A1398" s="55">
        <v>1381</v>
      </c>
      <c r="B1398" s="57" t="s">
        <v>154</v>
      </c>
      <c r="C1398" s="57" t="s">
        <v>1806</v>
      </c>
      <c r="L1398" s="57" t="s">
        <v>1053</v>
      </c>
      <c r="M1398" s="64"/>
      <c r="N1398" s="64"/>
      <c r="O1398" s="55">
        <v>36</v>
      </c>
      <c r="P1398" s="64">
        <v>7723707.1</v>
      </c>
      <c r="Q1398" s="64">
        <v>420126.4</v>
      </c>
      <c r="R1398" s="55">
        <v>36</v>
      </c>
      <c r="S1398" s="57">
        <v>12</v>
      </c>
      <c r="T1398" s="65">
        <f t="shared" si="8"/>
        <v>1.2</v>
      </c>
      <c r="AI1398" s="64">
        <v>99.8</v>
      </c>
      <c r="AR1398" s="57" t="s">
        <v>1609</v>
      </c>
      <c r="AT1398" s="66">
        <v>1947</v>
      </c>
      <c r="BM1398" s="66"/>
    </row>
    <row r="1399" spans="1:65" s="57" customFormat="1" ht="11.25">
      <c r="A1399" s="55">
        <v>1382</v>
      </c>
      <c r="B1399" s="57" t="s">
        <v>154</v>
      </c>
      <c r="C1399" s="57" t="s">
        <v>1807</v>
      </c>
      <c r="L1399" s="57" t="s">
        <v>1053</v>
      </c>
      <c r="M1399" s="64"/>
      <c r="N1399" s="64"/>
      <c r="O1399" s="55">
        <v>36</v>
      </c>
      <c r="P1399" s="64">
        <v>7724016.9</v>
      </c>
      <c r="Q1399" s="64">
        <v>420147.8</v>
      </c>
      <c r="R1399" s="55">
        <v>36</v>
      </c>
      <c r="S1399" s="57">
        <v>25.4</v>
      </c>
      <c r="T1399" s="65">
        <f t="shared" si="8"/>
        <v>2.54</v>
      </c>
      <c r="AI1399" s="64">
        <v>99.3</v>
      </c>
      <c r="AR1399" s="57" t="s">
        <v>1609</v>
      </c>
      <c r="AT1399" s="66">
        <v>1947</v>
      </c>
      <c r="BM1399" s="66"/>
    </row>
    <row r="1400" spans="1:65" s="57" customFormat="1" ht="11.25">
      <c r="A1400" s="55">
        <v>1383</v>
      </c>
      <c r="B1400" s="57" t="s">
        <v>222</v>
      </c>
      <c r="C1400" s="57" t="s">
        <v>1808</v>
      </c>
      <c r="N1400" s="64"/>
      <c r="O1400" s="55">
        <v>36</v>
      </c>
      <c r="P1400" s="75">
        <f>P1399+(S1399-W1400/2)*COS(T1400*PI()/200)</f>
        <v>7724039.709515073</v>
      </c>
      <c r="Q1400" s="75">
        <f>Q1399+(S1399-W1400/2)*SIN(T1400*PI()/200)</f>
        <v>420158.9253536772</v>
      </c>
      <c r="R1400" s="76">
        <v>35</v>
      </c>
      <c r="S1400" s="75">
        <f>SQRT((P1401-P1399)^2+(Q1401-Q1399)^2)</f>
        <v>49.95618079828402</v>
      </c>
      <c r="T1400" s="77">
        <f>IF(ATAN2((P1401-P1399),(Q1401-Q1399))&lt;0,ATAN2((P1401-P1399),(Q1401-Q1399))+2*PI(),ATAN2((P1401-P1399),(Q1401-Q1399)))*200/PI()</f>
        <v>28.88981295449777</v>
      </c>
      <c r="U1400" s="75"/>
      <c r="V1400" s="75"/>
      <c r="W1400" s="75">
        <f>(S1399+S1401)-S1400</f>
        <v>0.043819201715983525</v>
      </c>
      <c r="X1400" s="57">
        <v>150</v>
      </c>
      <c r="Y1400" s="65">
        <f>SUM($X$18:X1400)</f>
        <v>161454.25</v>
      </c>
      <c r="AA1400" s="64"/>
      <c r="AI1400" s="64"/>
      <c r="AR1400" s="57" t="s">
        <v>1609</v>
      </c>
      <c r="AT1400" s="66">
        <v>1947</v>
      </c>
      <c r="BM1400" s="66" t="s">
        <v>225</v>
      </c>
    </row>
    <row r="1401" spans="1:65" s="57" customFormat="1" ht="11.25">
      <c r="A1401" s="55">
        <v>1384</v>
      </c>
      <c r="B1401" s="57" t="s">
        <v>154</v>
      </c>
      <c r="C1401" s="57" t="s">
        <v>1809</v>
      </c>
      <c r="L1401" s="57" t="s">
        <v>1053</v>
      </c>
      <c r="M1401" s="64"/>
      <c r="N1401" s="64"/>
      <c r="O1401" s="55">
        <v>36</v>
      </c>
      <c r="P1401" s="64">
        <v>7724061.8</v>
      </c>
      <c r="Q1401" s="64">
        <v>420169.7</v>
      </c>
      <c r="R1401" s="55">
        <v>36</v>
      </c>
      <c r="S1401" s="57">
        <v>24.6</v>
      </c>
      <c r="T1401" s="65">
        <f t="shared" si="8"/>
        <v>2.46</v>
      </c>
      <c r="AI1401" s="64">
        <v>98.9</v>
      </c>
      <c r="AR1401" s="57" t="s">
        <v>1609</v>
      </c>
      <c r="AT1401" s="66">
        <v>1947</v>
      </c>
      <c r="BM1401" s="66"/>
    </row>
    <row r="1402" spans="1:65" s="57" customFormat="1" ht="11.25">
      <c r="A1402" s="55">
        <v>1385</v>
      </c>
      <c r="B1402" s="57" t="s">
        <v>154</v>
      </c>
      <c r="C1402" s="57" t="s">
        <v>1810</v>
      </c>
      <c r="L1402" s="57" t="s">
        <v>1053</v>
      </c>
      <c r="M1402" s="64"/>
      <c r="N1402" s="64"/>
      <c r="O1402" s="55">
        <v>36</v>
      </c>
      <c r="P1402" s="64">
        <v>7724176.2</v>
      </c>
      <c r="Q1402" s="64">
        <v>420122.9</v>
      </c>
      <c r="R1402" s="55">
        <v>36</v>
      </c>
      <c r="S1402" s="57">
        <v>23.5</v>
      </c>
      <c r="T1402" s="65">
        <f t="shared" si="8"/>
        <v>2.35</v>
      </c>
      <c r="AI1402" s="64">
        <v>101</v>
      </c>
      <c r="AR1402" s="57" t="s">
        <v>1609</v>
      </c>
      <c r="AT1402" s="66">
        <v>1947</v>
      </c>
      <c r="BC1402" s="57" t="s">
        <v>1811</v>
      </c>
      <c r="BD1402" s="57" t="s">
        <v>235</v>
      </c>
      <c r="BM1402" s="66"/>
    </row>
    <row r="1403" spans="1:65" s="57" customFormat="1" ht="11.25">
      <c r="A1403" s="55">
        <v>1386</v>
      </c>
      <c r="B1403" s="57" t="s">
        <v>222</v>
      </c>
      <c r="C1403" s="57" t="s">
        <v>1812</v>
      </c>
      <c r="N1403" s="64"/>
      <c r="O1403" s="55">
        <v>36</v>
      </c>
      <c r="P1403" s="75">
        <f>P1402+(S1402-W1403/2)*COS(T1403*PI()/200)</f>
        <v>7724190.859105696</v>
      </c>
      <c r="Q1403" s="75">
        <f>Q1402+(S1402-W1403/2)*SIN(T1403*PI()/200)</f>
        <v>420141.24002650904</v>
      </c>
      <c r="R1403" s="76">
        <v>35</v>
      </c>
      <c r="S1403" s="75">
        <f>SQRT((P1404-P1402)^2+(Q1404-Q1402)^2)</f>
        <v>36.357255122003814</v>
      </c>
      <c r="T1403" s="77">
        <f>IF(ATAN2((P1404-P1402),(Q1404-Q1402))&lt;0,ATAN2((P1404-P1402),(Q1404-Q1402))+2*PI(),ATAN2((P1404-P1402),(Q1404-Q1402)))*200/PI()</f>
        <v>57.07200370363381</v>
      </c>
      <c r="U1403" s="75"/>
      <c r="V1403" s="75"/>
      <c r="W1403" s="75">
        <f>(S1402+S1404)-S1403</f>
        <v>0.04274487799618498</v>
      </c>
      <c r="X1403" s="57">
        <v>285</v>
      </c>
      <c r="Y1403" s="65">
        <f>SUM($X$18:X1403)</f>
        <v>161739.25</v>
      </c>
      <c r="AA1403" s="64"/>
      <c r="AI1403" s="64"/>
      <c r="AR1403" s="57" t="s">
        <v>1609</v>
      </c>
      <c r="AT1403" s="66">
        <v>1947</v>
      </c>
      <c r="BM1403" s="66" t="s">
        <v>225</v>
      </c>
    </row>
    <row r="1404" spans="1:65" s="57" customFormat="1" ht="11.25">
      <c r="A1404" s="55">
        <v>1387</v>
      </c>
      <c r="B1404" s="57" t="s">
        <v>154</v>
      </c>
      <c r="C1404" s="57" t="s">
        <v>1813</v>
      </c>
      <c r="L1404" s="57" t="s">
        <v>1053</v>
      </c>
      <c r="M1404" s="64"/>
      <c r="N1404" s="64"/>
      <c r="O1404" s="55">
        <v>36</v>
      </c>
      <c r="P1404" s="64">
        <v>7724198.9</v>
      </c>
      <c r="Q1404" s="64">
        <v>420151.3</v>
      </c>
      <c r="R1404" s="55">
        <v>36</v>
      </c>
      <c r="S1404" s="57">
        <v>12.9</v>
      </c>
      <c r="T1404" s="65">
        <f t="shared" si="8"/>
        <v>1.29</v>
      </c>
      <c r="AI1404" s="64">
        <v>98.9</v>
      </c>
      <c r="AR1404" s="57" t="s">
        <v>1609</v>
      </c>
      <c r="AT1404" s="66">
        <v>1947</v>
      </c>
      <c r="BC1404" s="57" t="s">
        <v>1814</v>
      </c>
      <c r="BD1404" s="57" t="s">
        <v>235</v>
      </c>
      <c r="BM1404" s="66"/>
    </row>
    <row r="1405" spans="1:65" s="57" customFormat="1" ht="11.25">
      <c r="A1405" s="55">
        <v>1388</v>
      </c>
      <c r="B1405" s="57" t="s">
        <v>154</v>
      </c>
      <c r="C1405" s="57" t="s">
        <v>1815</v>
      </c>
      <c r="L1405" s="57" t="s">
        <v>1053</v>
      </c>
      <c r="M1405" s="64"/>
      <c r="N1405" s="64"/>
      <c r="O1405" s="55">
        <v>36</v>
      </c>
      <c r="P1405" s="64">
        <v>7724322.4</v>
      </c>
      <c r="Q1405" s="64">
        <v>419903</v>
      </c>
      <c r="R1405" s="55">
        <v>36</v>
      </c>
      <c r="S1405" s="57">
        <v>35.3</v>
      </c>
      <c r="T1405" s="65">
        <f t="shared" si="8"/>
        <v>3.53</v>
      </c>
      <c r="AI1405" s="64">
        <v>101.2</v>
      </c>
      <c r="AR1405" s="57" t="s">
        <v>1609</v>
      </c>
      <c r="AT1405" s="66">
        <v>1947</v>
      </c>
      <c r="BC1405" s="57" t="s">
        <v>1811</v>
      </c>
      <c r="BD1405" s="57" t="s">
        <v>235</v>
      </c>
      <c r="BM1405" s="66"/>
    </row>
    <row r="1406" spans="1:65" s="57" customFormat="1" ht="11.25">
      <c r="A1406" s="55">
        <v>1389</v>
      </c>
      <c r="B1406" s="57" t="s">
        <v>222</v>
      </c>
      <c r="C1406" s="57" t="s">
        <v>1816</v>
      </c>
      <c r="N1406" s="64"/>
      <c r="O1406" s="55">
        <v>36</v>
      </c>
      <c r="P1406" s="75">
        <f>P1405+(S1405-W1406/2)*COS(T1406*PI()/200)</f>
        <v>7724353.305638943</v>
      </c>
      <c r="Q1406" s="75">
        <f>Q1405+(S1405-W1406/2)*SIN(T1406*PI()/200)</f>
        <v>419920.03960188135</v>
      </c>
      <c r="R1406" s="76">
        <v>35</v>
      </c>
      <c r="S1406" s="75">
        <f>SQRT((P1407-P1405)^2+(Q1407-Q1405)^2)</f>
        <v>72.2834697560794</v>
      </c>
      <c r="T1406" s="77">
        <f>IF(ATAN2((P1407-P1405),(Q1407-Q1405))&lt;0,ATAN2((P1407-P1405),(Q1407-Q1405))+2*PI(),ATAN2((P1407-P1405),(Q1407-Q1405)))*200/PI()</f>
        <v>32.07758812815488</v>
      </c>
      <c r="U1406" s="75"/>
      <c r="V1406" s="75"/>
      <c r="W1406" s="75">
        <f>(S1405+S1407)-S1406</f>
        <v>0.016530243920598764</v>
      </c>
      <c r="X1406" s="57">
        <v>285</v>
      </c>
      <c r="Y1406" s="65">
        <f>SUM($X$18:X1406)</f>
        <v>162024.25</v>
      </c>
      <c r="AA1406" s="64"/>
      <c r="AI1406" s="64"/>
      <c r="AR1406" s="57" t="s">
        <v>1609</v>
      </c>
      <c r="AT1406" s="66">
        <v>1947</v>
      </c>
      <c r="BM1406" s="66" t="s">
        <v>225</v>
      </c>
    </row>
    <row r="1407" spans="1:65" s="57" customFormat="1" ht="11.25">
      <c r="A1407" s="55">
        <v>1390</v>
      </c>
      <c r="B1407" s="57" t="s">
        <v>154</v>
      </c>
      <c r="C1407" s="57" t="s">
        <v>1817</v>
      </c>
      <c r="L1407" s="57" t="s">
        <v>1053</v>
      </c>
      <c r="M1407" s="64"/>
      <c r="N1407" s="64"/>
      <c r="O1407" s="55">
        <v>36</v>
      </c>
      <c r="P1407" s="64">
        <v>7724385.7</v>
      </c>
      <c r="Q1407" s="64">
        <v>419937.9</v>
      </c>
      <c r="R1407" s="55">
        <v>36</v>
      </c>
      <c r="S1407" s="57">
        <v>37</v>
      </c>
      <c r="T1407" s="65">
        <f t="shared" si="8"/>
        <v>3.7</v>
      </c>
      <c r="AI1407" s="64">
        <v>101.8</v>
      </c>
      <c r="AR1407" s="57" t="s">
        <v>1609</v>
      </c>
      <c r="AT1407" s="66">
        <v>1947</v>
      </c>
      <c r="BC1407" s="57" t="s">
        <v>1814</v>
      </c>
      <c r="BD1407" s="57" t="s">
        <v>235</v>
      </c>
      <c r="BM1407" s="66"/>
    </row>
    <row r="1408" spans="1:65" s="57" customFormat="1" ht="11.25">
      <c r="A1408" s="55">
        <v>1391</v>
      </c>
      <c r="B1408" s="57" t="s">
        <v>154</v>
      </c>
      <c r="C1408" s="57" t="s">
        <v>1818</v>
      </c>
      <c r="L1408" s="57" t="s">
        <v>1053</v>
      </c>
      <c r="M1408" s="64"/>
      <c r="N1408" s="64"/>
      <c r="O1408" s="55">
        <v>36</v>
      </c>
      <c r="P1408" s="64">
        <v>7724619</v>
      </c>
      <c r="Q1408" s="64">
        <v>419838.3</v>
      </c>
      <c r="R1408" s="55">
        <v>36</v>
      </c>
      <c r="S1408" s="57">
        <v>18</v>
      </c>
      <c r="T1408" s="65">
        <f t="shared" si="8"/>
        <v>1.8</v>
      </c>
      <c r="AI1408" s="64">
        <v>100.9</v>
      </c>
      <c r="AR1408" s="57" t="s">
        <v>1609</v>
      </c>
      <c r="AT1408" s="66">
        <v>1947</v>
      </c>
      <c r="BM1408" s="66"/>
    </row>
    <row r="1409" spans="1:65" s="57" customFormat="1" ht="11.25">
      <c r="A1409" s="55">
        <v>1392</v>
      </c>
      <c r="B1409" s="57" t="s">
        <v>222</v>
      </c>
      <c r="C1409" s="57" t="s">
        <v>1819</v>
      </c>
      <c r="N1409" s="64"/>
      <c r="O1409" s="55">
        <v>36</v>
      </c>
      <c r="P1409" s="75">
        <f>P1408+(S1408-W1409/2)*COS(T1409*PI()/200)</f>
        <v>7724621.765352531</v>
      </c>
      <c r="Q1409" s="75">
        <f>Q1408+(S1408-W1409/2)*SIN(T1409*PI()/200)</f>
        <v>419856.09881447157</v>
      </c>
      <c r="R1409" s="76">
        <v>35</v>
      </c>
      <c r="S1409" s="75">
        <f>SQRT((P1410-P1408)^2+(Q1410-Q1408)^2)</f>
        <v>35.824712141225206</v>
      </c>
      <c r="T1409" s="77">
        <f>IF(ATAN2((P1410-P1408),(Q1410-Q1408))&lt;0,ATAN2((P1410-P1408),(Q1410-Q1408))+2*PI(),ATAN2((P1410-P1408),(Q1410-Q1408)))*200/PI()</f>
        <v>90.18746775545124</v>
      </c>
      <c r="U1409" s="75"/>
      <c r="V1409" s="75"/>
      <c r="W1409" s="75">
        <f>(S1408+S1410)-S1409</f>
        <v>-0.024712141225208484</v>
      </c>
      <c r="X1409" s="57">
        <v>520</v>
      </c>
      <c r="Y1409" s="65">
        <f>SUM($X$18:X1409)</f>
        <v>162544.25</v>
      </c>
      <c r="AA1409" s="64"/>
      <c r="AI1409" s="64"/>
      <c r="AR1409" s="57" t="s">
        <v>1609</v>
      </c>
      <c r="AT1409" s="66">
        <v>1947</v>
      </c>
      <c r="BM1409" s="66" t="s">
        <v>225</v>
      </c>
    </row>
    <row r="1410" spans="1:65" s="57" customFormat="1" ht="11.25">
      <c r="A1410" s="55">
        <v>1393</v>
      </c>
      <c r="B1410" s="57" t="s">
        <v>154</v>
      </c>
      <c r="C1410" s="57" t="s">
        <v>1820</v>
      </c>
      <c r="L1410" s="57" t="s">
        <v>1053</v>
      </c>
      <c r="M1410" s="64"/>
      <c r="N1410" s="64"/>
      <c r="O1410" s="55">
        <v>36</v>
      </c>
      <c r="P1410" s="64">
        <v>7724624.5</v>
      </c>
      <c r="Q1410" s="64">
        <v>419873.7</v>
      </c>
      <c r="R1410" s="55">
        <v>36</v>
      </c>
      <c r="S1410" s="57">
        <v>17.8</v>
      </c>
      <c r="T1410" s="65">
        <f t="shared" si="8"/>
        <v>1.78</v>
      </c>
      <c r="AI1410" s="64">
        <v>99.8</v>
      </c>
      <c r="AR1410" s="57" t="s">
        <v>1609</v>
      </c>
      <c r="AT1410" s="66">
        <v>1947</v>
      </c>
      <c r="BM1410" s="66"/>
    </row>
    <row r="1411" spans="1:65" s="57" customFormat="1" ht="11.25">
      <c r="A1411" s="55">
        <v>1394</v>
      </c>
      <c r="B1411" s="57" t="s">
        <v>154</v>
      </c>
      <c r="C1411" s="57" t="s">
        <v>1821</v>
      </c>
      <c r="L1411" s="57" t="s">
        <v>1053</v>
      </c>
      <c r="M1411" s="64"/>
      <c r="N1411" s="64"/>
      <c r="O1411" s="55">
        <v>36</v>
      </c>
      <c r="P1411" s="64">
        <v>7725052.5</v>
      </c>
      <c r="Q1411" s="64">
        <v>420158.6</v>
      </c>
      <c r="R1411" s="55">
        <v>36</v>
      </c>
      <c r="S1411" s="57">
        <v>50.3</v>
      </c>
      <c r="T1411" s="65">
        <f t="shared" si="8"/>
        <v>5.029999999999999</v>
      </c>
      <c r="AI1411" s="64">
        <v>99.6</v>
      </c>
      <c r="AR1411" s="57" t="s">
        <v>1609</v>
      </c>
      <c r="AT1411" s="66">
        <v>1947</v>
      </c>
      <c r="BM1411" s="66"/>
    </row>
    <row r="1412" spans="1:65" s="57" customFormat="1" ht="11.25">
      <c r="A1412" s="55">
        <v>1395</v>
      </c>
      <c r="B1412" s="57" t="s">
        <v>222</v>
      </c>
      <c r="C1412" s="57" t="s">
        <v>1822</v>
      </c>
      <c r="N1412" s="64"/>
      <c r="O1412" s="55">
        <v>36</v>
      </c>
      <c r="P1412" s="75">
        <f>P1411+(S1411-W1412/2)*COS(T1412*PI()/200)</f>
        <v>7725004.782669509</v>
      </c>
      <c r="Q1412" s="75">
        <f>Q1411+(S1411-W1412/2)*SIN(T1412*PI()/200)</f>
        <v>420142.66893576627</v>
      </c>
      <c r="R1412" s="76">
        <v>35</v>
      </c>
      <c r="S1412" s="75">
        <f>SQRT((P1413-P1411)^2+(Q1413-Q1411)^2)</f>
        <v>66.3129700740878</v>
      </c>
      <c r="T1412" s="77">
        <f>IF(ATAN2((P1413-P1411),(Q1413-Q1411))&lt;0,ATAN2((P1413-P1411),(Q1413-Q1411))+2*PI(),ATAN2((P1413-P1411),(Q1413-Q1411)))*200/PI()</f>
        <v>220.51363506417826</v>
      </c>
      <c r="U1412" s="75"/>
      <c r="V1412" s="75"/>
      <c r="W1412" s="75">
        <f>(S1411+S1413)-S1412</f>
        <v>-0.012970074087803596</v>
      </c>
      <c r="X1412" s="57">
        <v>355</v>
      </c>
      <c r="Y1412" s="65">
        <f>SUM($X$18:X1412)</f>
        <v>162899.25</v>
      </c>
      <c r="AA1412" s="64"/>
      <c r="AI1412" s="64"/>
      <c r="AR1412" s="57" t="s">
        <v>1609</v>
      </c>
      <c r="AT1412" s="66">
        <v>1947</v>
      </c>
      <c r="BM1412" s="66" t="s">
        <v>225</v>
      </c>
    </row>
    <row r="1413" spans="1:65" s="57" customFormat="1" ht="11.25">
      <c r="A1413" s="55">
        <v>1396</v>
      </c>
      <c r="B1413" s="57" t="s">
        <v>154</v>
      </c>
      <c r="C1413" s="57" t="s">
        <v>1823</v>
      </c>
      <c r="L1413" s="57" t="s">
        <v>1053</v>
      </c>
      <c r="M1413" s="64"/>
      <c r="N1413" s="64"/>
      <c r="O1413" s="55">
        <v>36</v>
      </c>
      <c r="P1413" s="64">
        <v>7724989.6</v>
      </c>
      <c r="Q1413" s="64">
        <v>420137.6</v>
      </c>
      <c r="R1413" s="55">
        <v>36</v>
      </c>
      <c r="S1413" s="57">
        <v>16</v>
      </c>
      <c r="T1413" s="65">
        <f t="shared" si="8"/>
        <v>1.6</v>
      </c>
      <c r="AI1413" s="64">
        <v>99.4</v>
      </c>
      <c r="AR1413" s="57" t="s">
        <v>1609</v>
      </c>
      <c r="AT1413" s="66">
        <v>1947</v>
      </c>
      <c r="BM1413" s="66"/>
    </row>
    <row r="1414" spans="1:65" s="72" customFormat="1" ht="11.25">
      <c r="A1414" s="55">
        <v>1397</v>
      </c>
      <c r="B1414" s="72" t="s">
        <v>154</v>
      </c>
      <c r="C1414" s="72" t="s">
        <v>1824</v>
      </c>
      <c r="L1414" s="72" t="s">
        <v>1053</v>
      </c>
      <c r="M1414" s="73"/>
      <c r="N1414" s="73"/>
      <c r="O1414" s="55">
        <v>36</v>
      </c>
      <c r="P1414" s="73">
        <v>7725324</v>
      </c>
      <c r="Q1414" s="73">
        <v>420289</v>
      </c>
      <c r="R1414" s="55">
        <v>36</v>
      </c>
      <c r="S1414" s="72">
        <v>12.8</v>
      </c>
      <c r="T1414" s="65">
        <f t="shared" si="8"/>
        <v>1.28</v>
      </c>
      <c r="X1414" s="57"/>
      <c r="AI1414" s="73">
        <v>95.2</v>
      </c>
      <c r="AR1414" s="72" t="s">
        <v>1609</v>
      </c>
      <c r="AT1414" s="74">
        <v>1947</v>
      </c>
      <c r="BM1414" s="74"/>
    </row>
    <row r="1415" spans="1:65" s="72" customFormat="1" ht="11.25">
      <c r="A1415" s="55">
        <v>1398</v>
      </c>
      <c r="B1415" s="57" t="s">
        <v>222</v>
      </c>
      <c r="C1415" s="72" t="s">
        <v>1825</v>
      </c>
      <c r="N1415" s="73"/>
      <c r="O1415" s="55">
        <v>36</v>
      </c>
      <c r="P1415" s="75">
        <f>P1414+(S1414-W1415/2)*COS(T1415*PI()/200)</f>
        <v>7725322.633638258</v>
      </c>
      <c r="Q1415" s="75">
        <f>Q1414+(S1414-W1415/2)*SIN(T1415*PI()/200)</f>
        <v>420301.7071642039</v>
      </c>
      <c r="R1415" s="76">
        <v>35</v>
      </c>
      <c r="S1415" s="75">
        <f>SQRT((P1416-P1414)^2+(Q1416-Q1414)^2)</f>
        <v>28.060826787557403</v>
      </c>
      <c r="T1415" s="77">
        <f>IF(ATAN2((P1416-P1414),(Q1416-Q1414))&lt;0,ATAN2((P1416-P1414),(Q1416-Q1414))+2*PI(),ATAN2((P1416-P1414),(Q1416-Q1414)))*200/PI()</f>
        <v>106.81917327695213</v>
      </c>
      <c r="U1415" s="75"/>
      <c r="V1415" s="75"/>
      <c r="W1415" s="75">
        <f>(S1414+S1416)-S1415</f>
        <v>0.039173212442598526</v>
      </c>
      <c r="X1415" s="57">
        <v>620</v>
      </c>
      <c r="Y1415" s="65">
        <f>SUM($X$18:X1415)</f>
        <v>163519.25</v>
      </c>
      <c r="Z1415" s="57"/>
      <c r="AA1415" s="64"/>
      <c r="AI1415" s="73"/>
      <c r="AR1415" s="72" t="s">
        <v>1609</v>
      </c>
      <c r="AT1415" s="74">
        <v>1947</v>
      </c>
      <c r="BM1415" s="74" t="s">
        <v>225</v>
      </c>
    </row>
    <row r="1416" spans="1:65" s="72" customFormat="1" ht="11.25">
      <c r="A1416" s="55">
        <v>1399</v>
      </c>
      <c r="B1416" s="72" t="s">
        <v>154</v>
      </c>
      <c r="C1416" s="72" t="s">
        <v>1826</v>
      </c>
      <c r="L1416" s="72" t="s">
        <v>1053</v>
      </c>
      <c r="N1416" s="73"/>
      <c r="O1416" s="55">
        <v>36</v>
      </c>
      <c r="P1416" s="73">
        <v>7725321</v>
      </c>
      <c r="Q1416" s="73">
        <v>420316.9</v>
      </c>
      <c r="R1416" s="55">
        <v>36</v>
      </c>
      <c r="S1416" s="72">
        <v>15.3</v>
      </c>
      <c r="T1416" s="65">
        <f t="shared" si="8"/>
        <v>1.53</v>
      </c>
      <c r="X1416" s="57"/>
      <c r="AI1416" s="73">
        <v>95.4</v>
      </c>
      <c r="AR1416" s="72" t="s">
        <v>1609</v>
      </c>
      <c r="AT1416" s="74">
        <v>1947</v>
      </c>
      <c r="BF1416" s="74" t="s">
        <v>1827</v>
      </c>
      <c r="BM1416" s="74"/>
    </row>
    <row r="1417" spans="1:65" s="57" customFormat="1" ht="11.25">
      <c r="A1417" s="55">
        <v>1400</v>
      </c>
      <c r="B1417" s="57" t="s">
        <v>154</v>
      </c>
      <c r="C1417" s="57" t="s">
        <v>1824</v>
      </c>
      <c r="L1417" s="57" t="s">
        <v>1053</v>
      </c>
      <c r="M1417" s="64"/>
      <c r="N1417" s="64"/>
      <c r="O1417" s="55">
        <v>36</v>
      </c>
      <c r="P1417" s="64">
        <v>7725324</v>
      </c>
      <c r="Q1417" s="64">
        <v>420289</v>
      </c>
      <c r="R1417" s="55">
        <v>36</v>
      </c>
      <c r="S1417" s="57">
        <v>12.8</v>
      </c>
      <c r="T1417" s="65">
        <f t="shared" si="8"/>
        <v>1.28</v>
      </c>
      <c r="AI1417" s="64">
        <v>95.2</v>
      </c>
      <c r="AR1417" s="57" t="s">
        <v>1609</v>
      </c>
      <c r="AT1417" s="66">
        <v>1947</v>
      </c>
      <c r="BM1417" s="66"/>
    </row>
    <row r="1418" spans="1:65" s="57" customFormat="1" ht="11.25">
      <c r="A1418" s="55">
        <v>1401</v>
      </c>
      <c r="B1418" s="57" t="s">
        <v>222</v>
      </c>
      <c r="C1418" s="57" t="s">
        <v>1825</v>
      </c>
      <c r="N1418" s="64"/>
      <c r="O1418" s="55">
        <v>36</v>
      </c>
      <c r="P1418" s="75">
        <f>P1417+(S1417-W1418/2)*COS(T1418*PI()/200)</f>
        <v>7725322.668791094</v>
      </c>
      <c r="Q1418" s="75">
        <f>Q1417+(S1417-W1418/2)*SIN(T1418*PI()/200)</f>
        <v>420301.6904176119</v>
      </c>
      <c r="R1418" s="76">
        <v>35</v>
      </c>
      <c r="S1418" s="75">
        <f>SQRT((P1419-P1417)^2+(Q1419-Q1417)^2)</f>
        <v>32.82009532245473</v>
      </c>
      <c r="T1418" s="77">
        <f>IF(ATAN2((P1419-P1417),(Q1419-Q1417))&lt;0,ATAN2((P1419-P1417),(Q1419-Q1417))+2*PI(),ATAN2((P1419-P1417),(Q1419-Q1417)))*200/PI()</f>
        <v>106.65372753319143</v>
      </c>
      <c r="U1418" s="75"/>
      <c r="V1418" s="75"/>
      <c r="W1418" s="75">
        <f>(S1417+S1419)-S1418</f>
        <v>0.0799046775452723</v>
      </c>
      <c r="AA1418" s="64"/>
      <c r="AI1418" s="64"/>
      <c r="AP1418" s="57" t="s">
        <v>530</v>
      </c>
      <c r="AR1418" s="57" t="s">
        <v>1609</v>
      </c>
      <c r="AT1418" s="66">
        <v>2000</v>
      </c>
      <c r="BM1418" s="66" t="s">
        <v>225</v>
      </c>
    </row>
    <row r="1419" spans="1:65" s="57" customFormat="1" ht="11.25">
      <c r="A1419" s="55">
        <v>1402</v>
      </c>
      <c r="B1419" s="57" t="s">
        <v>154</v>
      </c>
      <c r="C1419" s="57" t="s">
        <v>1828</v>
      </c>
      <c r="L1419" s="57" t="s">
        <v>1053</v>
      </c>
      <c r="M1419" s="64"/>
      <c r="N1419" s="64"/>
      <c r="O1419" s="55">
        <v>36</v>
      </c>
      <c r="P1419" s="64">
        <v>7725320.576</v>
      </c>
      <c r="Q1419" s="64">
        <v>420321.64099999965</v>
      </c>
      <c r="R1419" s="55">
        <v>36</v>
      </c>
      <c r="S1419" s="57">
        <v>20.1</v>
      </c>
      <c r="T1419" s="65">
        <f t="shared" si="8"/>
        <v>2.0100000000000002</v>
      </c>
      <c r="AI1419" s="64">
        <v>96.7</v>
      </c>
      <c r="AR1419" s="57" t="s">
        <v>1609</v>
      </c>
      <c r="AT1419" s="92" t="s">
        <v>1829</v>
      </c>
      <c r="BF1419" s="57" t="s">
        <v>529</v>
      </c>
      <c r="BM1419" s="92"/>
    </row>
    <row r="1420" spans="1:65" s="57" customFormat="1" ht="11.25">
      <c r="A1420" s="55">
        <v>1403</v>
      </c>
      <c r="B1420" s="57" t="s">
        <v>154</v>
      </c>
      <c r="C1420" s="57" t="s">
        <v>1830</v>
      </c>
      <c r="L1420" s="57" t="s">
        <v>1053</v>
      </c>
      <c r="M1420" s="64"/>
      <c r="N1420" s="64"/>
      <c r="O1420" s="55">
        <v>36</v>
      </c>
      <c r="P1420" s="64">
        <v>7725935.7</v>
      </c>
      <c r="Q1420" s="64">
        <v>420248.7</v>
      </c>
      <c r="R1420" s="55">
        <v>36</v>
      </c>
      <c r="S1420" s="57">
        <v>14</v>
      </c>
      <c r="T1420" s="65">
        <f t="shared" si="8"/>
        <v>1.4</v>
      </c>
      <c r="AI1420" s="64">
        <v>93.4</v>
      </c>
      <c r="AR1420" s="57" t="s">
        <v>1609</v>
      </c>
      <c r="AT1420" s="66">
        <v>1947</v>
      </c>
      <c r="BM1420" s="66"/>
    </row>
    <row r="1421" spans="1:65" s="57" customFormat="1" ht="11.25">
      <c r="A1421" s="55">
        <v>1404</v>
      </c>
      <c r="B1421" s="57" t="s">
        <v>222</v>
      </c>
      <c r="C1421" s="57" t="s">
        <v>1831</v>
      </c>
      <c r="N1421" s="64"/>
      <c r="O1421" s="55">
        <v>36</v>
      </c>
      <c r="P1421" s="75">
        <f>P1420+(S1420-W1421/2)*COS(T1421*PI()/200)</f>
        <v>7725933.654711391</v>
      </c>
      <c r="Q1421" s="75">
        <f>Q1420+(S1420-W1421/2)*SIN(T1421*PI()/200)</f>
        <v>420262.5663634523</v>
      </c>
      <c r="R1421" s="76">
        <v>35</v>
      </c>
      <c r="S1421" s="75">
        <f>SQRT((P1422-P1420)^2+(Q1422-Q1420)^2)</f>
        <v>40.43278372811345</v>
      </c>
      <c r="T1421" s="77">
        <f>IF(ATAN2((P1422-P1420),(Q1422-Q1420))&lt;0,ATAN2((P1422-P1420),(Q1422-Q1420))+2*PI(),ATAN2((P1422-P1420),(Q1422-Q1420)))*200/PI()</f>
        <v>109.32291890419425</v>
      </c>
      <c r="U1421" s="75"/>
      <c r="V1421" s="75"/>
      <c r="W1421" s="75">
        <f>(S1420+S1422)-S1421</f>
        <v>-0.03278372811345065</v>
      </c>
      <c r="X1421" s="57">
        <v>215</v>
      </c>
      <c r="Y1421" s="65">
        <f>SUM($X$18:X1421)</f>
        <v>163734.25</v>
      </c>
      <c r="AA1421" s="64"/>
      <c r="AI1421" s="64"/>
      <c r="AR1421" s="57" t="s">
        <v>1609</v>
      </c>
      <c r="AT1421" s="66">
        <v>1947</v>
      </c>
      <c r="BM1421" s="66" t="s">
        <v>225</v>
      </c>
    </row>
    <row r="1422" spans="1:65" s="57" customFormat="1" ht="11.25">
      <c r="A1422" s="55">
        <v>1405</v>
      </c>
      <c r="B1422" s="57" t="s">
        <v>154</v>
      </c>
      <c r="C1422" s="57" t="s">
        <v>1832</v>
      </c>
      <c r="L1422" s="57" t="s">
        <v>1053</v>
      </c>
      <c r="M1422" s="64"/>
      <c r="N1422" s="64"/>
      <c r="O1422" s="55">
        <v>36</v>
      </c>
      <c r="P1422" s="64">
        <v>7725929.8</v>
      </c>
      <c r="Q1422" s="64">
        <v>420288.7</v>
      </c>
      <c r="R1422" s="55">
        <v>36</v>
      </c>
      <c r="S1422" s="57">
        <v>26.4</v>
      </c>
      <c r="T1422" s="65">
        <f t="shared" si="8"/>
        <v>2.6399999999999997</v>
      </c>
      <c r="AI1422" s="64">
        <v>94.5</v>
      </c>
      <c r="AR1422" s="57" t="s">
        <v>1609</v>
      </c>
      <c r="AT1422" s="66">
        <v>1947</v>
      </c>
      <c r="BM1422" s="66"/>
    </row>
    <row r="1423" spans="1:65" s="57" customFormat="1" ht="11.25">
      <c r="A1423" s="55">
        <v>1406</v>
      </c>
      <c r="B1423" s="57" t="s">
        <v>154</v>
      </c>
      <c r="C1423" s="57" t="s">
        <v>1833</v>
      </c>
      <c r="L1423" s="57" t="s">
        <v>1053</v>
      </c>
      <c r="M1423" s="64"/>
      <c r="N1423" s="64"/>
      <c r="O1423" s="55">
        <v>36</v>
      </c>
      <c r="P1423" s="64">
        <v>7726136.5</v>
      </c>
      <c r="Q1423" s="64">
        <v>420328.9</v>
      </c>
      <c r="R1423" s="55">
        <v>36</v>
      </c>
      <c r="S1423" s="57">
        <v>15.5</v>
      </c>
      <c r="T1423" s="65">
        <f t="shared" si="8"/>
        <v>1.55</v>
      </c>
      <c r="AI1423" s="64">
        <v>93</v>
      </c>
      <c r="AR1423" s="57" t="s">
        <v>1609</v>
      </c>
      <c r="AT1423" s="66">
        <v>1947</v>
      </c>
      <c r="BM1423" s="66"/>
    </row>
    <row r="1424" spans="1:65" s="57" customFormat="1" ht="11.25">
      <c r="A1424" s="55">
        <v>1407</v>
      </c>
      <c r="B1424" s="57" t="s">
        <v>222</v>
      </c>
      <c r="C1424" s="57" t="s">
        <v>1834</v>
      </c>
      <c r="N1424" s="64"/>
      <c r="O1424" s="55">
        <v>36</v>
      </c>
      <c r="P1424" s="75">
        <f>P1423+(S1423-W1424/2)*COS(T1424*PI()/200)</f>
        <v>7726130.50482879</v>
      </c>
      <c r="Q1424" s="75">
        <f>Q1423+(S1423-W1424/2)*SIN(T1424*PI()/200)</f>
        <v>420343.18118019885</v>
      </c>
      <c r="R1424" s="76">
        <v>35</v>
      </c>
      <c r="S1424" s="75">
        <f>SQRT((P1425-P1423)^2+(Q1425-Q1423)^2)</f>
        <v>31.777035733289154</v>
      </c>
      <c r="T1424" s="77">
        <f>IF(ATAN2((P1425-P1423),(Q1425-Q1423))&lt;0,ATAN2((P1425-P1423),(Q1425-Q1423))+2*PI(),ATAN2((P1425-P1423),(Q1425-Q1423)))*200/PI()</f>
        <v>125.30270157458828</v>
      </c>
      <c r="U1424" s="75"/>
      <c r="V1424" s="75"/>
      <c r="W1424" s="75">
        <f>(S1423+S1425)-S1424</f>
        <v>0.02296426671084717</v>
      </c>
      <c r="X1424" s="57">
        <v>590</v>
      </c>
      <c r="Y1424" s="65">
        <f>SUM($X$18:X1424)</f>
        <v>164324.25</v>
      </c>
      <c r="AA1424" s="64"/>
      <c r="AI1424" s="64"/>
      <c r="AR1424" s="57" t="s">
        <v>1609</v>
      </c>
      <c r="AT1424" s="66">
        <v>1947</v>
      </c>
      <c r="BM1424" s="66" t="s">
        <v>225</v>
      </c>
    </row>
    <row r="1425" spans="1:65" s="57" customFormat="1" ht="11.25">
      <c r="A1425" s="55">
        <v>1408</v>
      </c>
      <c r="B1425" s="57" t="s">
        <v>154</v>
      </c>
      <c r="C1425" s="57" t="s">
        <v>1835</v>
      </c>
      <c r="L1425" s="57" t="s">
        <v>1053</v>
      </c>
      <c r="M1425" s="64"/>
      <c r="N1425" s="64"/>
      <c r="O1425" s="55">
        <v>36</v>
      </c>
      <c r="P1425" s="64">
        <v>7726124.2</v>
      </c>
      <c r="Q1425" s="64">
        <v>420358.2</v>
      </c>
      <c r="R1425" s="55">
        <v>36</v>
      </c>
      <c r="S1425" s="57">
        <v>16.3</v>
      </c>
      <c r="T1425" s="65">
        <f t="shared" si="8"/>
        <v>1.6300000000000001</v>
      </c>
      <c r="AI1425" s="64">
        <v>92.8</v>
      </c>
      <c r="AR1425" s="57" t="s">
        <v>1609</v>
      </c>
      <c r="AT1425" s="66">
        <v>1947</v>
      </c>
      <c r="BM1425" s="66"/>
    </row>
    <row r="1426" spans="1:65" s="72" customFormat="1" ht="11.25">
      <c r="A1426" s="55">
        <v>1409</v>
      </c>
      <c r="B1426" s="72" t="s">
        <v>154</v>
      </c>
      <c r="C1426" s="72" t="s">
        <v>1836</v>
      </c>
      <c r="L1426" s="72" t="s">
        <v>1053</v>
      </c>
      <c r="M1426" s="73"/>
      <c r="N1426" s="73"/>
      <c r="O1426" s="55">
        <v>36</v>
      </c>
      <c r="P1426" s="73">
        <v>7726663.7</v>
      </c>
      <c r="Q1426" s="73">
        <v>420410.1</v>
      </c>
      <c r="R1426" s="55">
        <v>36</v>
      </c>
      <c r="S1426" s="72">
        <v>54.7</v>
      </c>
      <c r="T1426" s="65">
        <f t="shared" si="8"/>
        <v>5.470000000000001</v>
      </c>
      <c r="X1426" s="57"/>
      <c r="AI1426" s="73">
        <v>94</v>
      </c>
      <c r="AR1426" s="72" t="s">
        <v>1609</v>
      </c>
      <c r="AT1426" s="74">
        <v>1947</v>
      </c>
      <c r="BM1426" s="74"/>
    </row>
    <row r="1427" spans="1:65" s="72" customFormat="1" ht="11.25">
      <c r="A1427" s="55">
        <v>1410</v>
      </c>
      <c r="B1427" s="57" t="s">
        <v>222</v>
      </c>
      <c r="C1427" s="72" t="s">
        <v>1837</v>
      </c>
      <c r="N1427" s="73"/>
      <c r="O1427" s="55">
        <v>36</v>
      </c>
      <c r="P1427" s="75">
        <f>P1426+(S1426-W1427/2)*COS(T1427*PI()/200)</f>
        <v>7726688.518567808</v>
      </c>
      <c r="Q1427" s="75">
        <f>Q1426+(S1426-W1427/2)*SIN(T1427*PI()/200)</f>
        <v>420458.8275545968</v>
      </c>
      <c r="R1427" s="76">
        <v>35</v>
      </c>
      <c r="S1427" s="75">
        <f>SQRT((P1428-P1426)^2+(Q1428-Q1426)^2)</f>
        <v>84.1679273833818</v>
      </c>
      <c r="T1427" s="77">
        <f>IF(ATAN2((P1428-P1426),(Q1428-Q1426))&lt;0,ATAN2((P1428-P1426),(Q1428-Q1426))+2*PI(),ATAN2((P1428-P1426),(Q1428-Q1426)))*200/PI()</f>
        <v>70.00971045396018</v>
      </c>
      <c r="U1427" s="75"/>
      <c r="V1427" s="75"/>
      <c r="W1427" s="75">
        <f>(S1426+S1428)-S1427</f>
        <v>0.03207261661820837</v>
      </c>
      <c r="X1427" s="57">
        <v>310</v>
      </c>
      <c r="Y1427" s="65">
        <f>SUM($X$18:X1427)</f>
        <v>164634.25</v>
      </c>
      <c r="Z1427" s="57"/>
      <c r="AA1427" s="64"/>
      <c r="AI1427" s="73"/>
      <c r="AR1427" s="72" t="s">
        <v>1609</v>
      </c>
      <c r="AT1427" s="74">
        <v>1947</v>
      </c>
      <c r="BM1427" s="74" t="s">
        <v>225</v>
      </c>
    </row>
    <row r="1428" spans="1:65" s="72" customFormat="1" ht="11.25">
      <c r="A1428" s="55">
        <v>1411</v>
      </c>
      <c r="B1428" s="72" t="s">
        <v>154</v>
      </c>
      <c r="C1428" s="72" t="s">
        <v>1838</v>
      </c>
      <c r="L1428" s="72" t="s">
        <v>1053</v>
      </c>
      <c r="N1428" s="73"/>
      <c r="O1428" s="55">
        <v>36</v>
      </c>
      <c r="P1428" s="73">
        <v>7726701.9</v>
      </c>
      <c r="Q1428" s="73">
        <v>420485.1</v>
      </c>
      <c r="R1428" s="55">
        <v>36</v>
      </c>
      <c r="S1428" s="72">
        <v>29.5</v>
      </c>
      <c r="T1428" s="65">
        <f t="shared" si="8"/>
        <v>2.95</v>
      </c>
      <c r="X1428" s="57"/>
      <c r="AI1428" s="73">
        <v>91.2</v>
      </c>
      <c r="AR1428" s="72" t="s">
        <v>1609</v>
      </c>
      <c r="AT1428" s="74">
        <v>1947</v>
      </c>
      <c r="BF1428" s="74" t="s">
        <v>1827</v>
      </c>
      <c r="BM1428" s="74"/>
    </row>
    <row r="1429" spans="1:65" s="57" customFormat="1" ht="11.25">
      <c r="A1429" s="55">
        <v>1412</v>
      </c>
      <c r="B1429" s="57" t="s">
        <v>154</v>
      </c>
      <c r="C1429" s="57" t="s">
        <v>1836</v>
      </c>
      <c r="L1429" s="57" t="s">
        <v>1053</v>
      </c>
      <c r="M1429" s="64"/>
      <c r="N1429" s="64"/>
      <c r="O1429" s="55">
        <v>36</v>
      </c>
      <c r="P1429" s="64">
        <v>7726663.7</v>
      </c>
      <c r="Q1429" s="64">
        <v>420410.1</v>
      </c>
      <c r="R1429" s="55">
        <v>36</v>
      </c>
      <c r="S1429" s="57">
        <v>54.7</v>
      </c>
      <c r="T1429" s="65">
        <f t="shared" si="8"/>
        <v>5.470000000000001</v>
      </c>
      <c r="AI1429" s="64">
        <v>94</v>
      </c>
      <c r="AR1429" s="57" t="s">
        <v>1609</v>
      </c>
      <c r="AT1429" s="66">
        <v>1947</v>
      </c>
      <c r="BM1429" s="66"/>
    </row>
    <row r="1430" spans="1:65" s="57" customFormat="1" ht="11.25">
      <c r="A1430" s="55">
        <v>1413</v>
      </c>
      <c r="B1430" s="57" t="s">
        <v>222</v>
      </c>
      <c r="C1430" s="57" t="s">
        <v>1837</v>
      </c>
      <c r="N1430" s="64"/>
      <c r="O1430" s="55">
        <v>36</v>
      </c>
      <c r="P1430" s="75">
        <f>P1429+(S1429-W1430/2)*COS(T1430*PI()/200)</f>
        <v>7726688.821023481</v>
      </c>
      <c r="Q1430" s="75">
        <f>Q1429+(S1429-W1430/2)*SIN(T1430*PI()/200)</f>
        <v>420458.6695050066</v>
      </c>
      <c r="R1430" s="76">
        <v>35</v>
      </c>
      <c r="S1430" s="75">
        <f>SQRT((P1431-P1429)^2+(Q1431-Q1429)^2)</f>
        <v>129.66293041620284</v>
      </c>
      <c r="T1430" s="77">
        <f>IF(ATAN2((P1431-P1429),(Q1431-Q1429))&lt;0,ATAN2((P1431-P1429),(Q1431-Q1429))+2*PI(),ATAN2((P1431-P1429),(Q1431-Q1429)))*200/PI()</f>
        <v>69.61242208500889</v>
      </c>
      <c r="U1430" s="75"/>
      <c r="V1430" s="75"/>
      <c r="W1430" s="75">
        <f>(S1429+S1431)-S1430</f>
        <v>0.0370695837971482</v>
      </c>
      <c r="AA1430" s="64"/>
      <c r="AI1430" s="64"/>
      <c r="AP1430" s="57" t="s">
        <v>530</v>
      </c>
      <c r="AR1430" s="57" t="s">
        <v>1609</v>
      </c>
      <c r="AT1430" s="66">
        <v>2000</v>
      </c>
      <c r="BM1430" s="66" t="s">
        <v>225</v>
      </c>
    </row>
    <row r="1431" spans="1:65" s="57" customFormat="1" ht="11.25">
      <c r="A1431" s="55">
        <v>1414</v>
      </c>
      <c r="B1431" s="57" t="s">
        <v>154</v>
      </c>
      <c r="C1431" s="57" t="s">
        <v>1839</v>
      </c>
      <c r="L1431" s="57" t="s">
        <v>1053</v>
      </c>
      <c r="M1431" s="64"/>
      <c r="N1431" s="64"/>
      <c r="O1431" s="55">
        <v>36</v>
      </c>
      <c r="P1431" s="64">
        <v>7726723.268000001</v>
      </c>
      <c r="Q1431" s="64">
        <v>420525.27</v>
      </c>
      <c r="R1431" s="55">
        <v>36</v>
      </c>
      <c r="S1431" s="57">
        <v>75</v>
      </c>
      <c r="T1431" s="65">
        <f t="shared" si="8"/>
        <v>7.5</v>
      </c>
      <c r="AI1431" s="64">
        <v>92.5</v>
      </c>
      <c r="AR1431" s="57" t="s">
        <v>1609</v>
      </c>
      <c r="AT1431" s="92" t="s">
        <v>1829</v>
      </c>
      <c r="BF1431" s="57" t="s">
        <v>529</v>
      </c>
      <c r="BM1431" s="92"/>
    </row>
    <row r="1432" spans="1:65" s="57" customFormat="1" ht="11.25">
      <c r="A1432" s="55">
        <v>1415</v>
      </c>
      <c r="B1432" s="57" t="s">
        <v>154</v>
      </c>
      <c r="C1432" s="57" t="s">
        <v>1840</v>
      </c>
      <c r="L1432" s="57" t="s">
        <v>1053</v>
      </c>
      <c r="M1432" s="64"/>
      <c r="N1432" s="64"/>
      <c r="O1432" s="55">
        <v>36</v>
      </c>
      <c r="P1432" s="64">
        <v>7726982.5</v>
      </c>
      <c r="Q1432" s="64">
        <v>420323.9</v>
      </c>
      <c r="R1432" s="55">
        <v>36</v>
      </c>
      <c r="S1432" s="57">
        <v>36.2</v>
      </c>
      <c r="T1432" s="65">
        <f t="shared" si="8"/>
        <v>3.62</v>
      </c>
      <c r="AI1432" s="64">
        <v>100.9</v>
      </c>
      <c r="AR1432" s="57" t="s">
        <v>1609</v>
      </c>
      <c r="AT1432" s="66">
        <v>1947</v>
      </c>
      <c r="BM1432" s="66"/>
    </row>
    <row r="1433" spans="1:65" s="57" customFormat="1" ht="11.25">
      <c r="A1433" s="55">
        <v>1416</v>
      </c>
      <c r="B1433" s="57" t="s">
        <v>222</v>
      </c>
      <c r="C1433" s="57" t="s">
        <v>1841</v>
      </c>
      <c r="N1433" s="64"/>
      <c r="O1433" s="55">
        <v>36</v>
      </c>
      <c r="P1433" s="75">
        <f>P1432+(S1432-W1433/2)*COS(T1433*PI()/200)</f>
        <v>7726983.360124591</v>
      </c>
      <c r="Q1433" s="75">
        <f>Q1432+(S1432-W1433/2)*SIN(T1433*PI()/200)</f>
        <v>420360.096909847</v>
      </c>
      <c r="R1433" s="76">
        <v>35</v>
      </c>
      <c r="S1433" s="75">
        <f>SQRT((P1434-P1432)^2+(Q1434-Q1432)^2)</f>
        <v>50.51425541369928</v>
      </c>
      <c r="T1433" s="77">
        <f>IF(ATAN2((P1434-P1432),(Q1434-Q1432))&lt;0,ATAN2((P1434-P1432),(Q1434-Q1432))+2*PI(),ATAN2((P1434-P1432),(Q1434-Q1432)))*200/PI()</f>
        <v>98.48752477509247</v>
      </c>
      <c r="U1433" s="75"/>
      <c r="V1433" s="75"/>
      <c r="W1433" s="75">
        <f>(S1432+S1434)-S1433</f>
        <v>-0.014255413699281405</v>
      </c>
      <c r="X1433" s="57">
        <v>840</v>
      </c>
      <c r="Y1433" s="65">
        <f>SUM($X$18:X1433)</f>
        <v>165474.25</v>
      </c>
      <c r="AA1433" s="64"/>
      <c r="AI1433" s="64"/>
      <c r="AR1433" s="57" t="s">
        <v>1609</v>
      </c>
      <c r="AT1433" s="66">
        <v>1947</v>
      </c>
      <c r="BM1433" s="66" t="s">
        <v>225</v>
      </c>
    </row>
    <row r="1434" spans="1:65" s="57" customFormat="1" ht="11.25">
      <c r="A1434" s="55">
        <v>1417</v>
      </c>
      <c r="B1434" s="57" t="s">
        <v>154</v>
      </c>
      <c r="C1434" s="57" t="s">
        <v>1842</v>
      </c>
      <c r="L1434" s="57" t="s">
        <v>1053</v>
      </c>
      <c r="M1434" s="64"/>
      <c r="N1434" s="64"/>
      <c r="O1434" s="55">
        <v>36</v>
      </c>
      <c r="P1434" s="64">
        <v>7726983.7</v>
      </c>
      <c r="Q1434" s="64">
        <v>420374.4</v>
      </c>
      <c r="R1434" s="55">
        <v>36</v>
      </c>
      <c r="S1434" s="57">
        <v>14.3</v>
      </c>
      <c r="T1434" s="65">
        <f t="shared" si="8"/>
        <v>1.4300000000000002</v>
      </c>
      <c r="AI1434" s="64">
        <v>91.2</v>
      </c>
      <c r="AR1434" s="57" t="s">
        <v>1609</v>
      </c>
      <c r="AT1434" s="66">
        <v>1947</v>
      </c>
      <c r="BM1434" s="66"/>
    </row>
    <row r="1435" spans="1:65" s="57" customFormat="1" ht="11.25">
      <c r="A1435" s="55">
        <v>1418</v>
      </c>
      <c r="B1435" s="57" t="s">
        <v>154</v>
      </c>
      <c r="C1435" s="57" t="s">
        <v>1843</v>
      </c>
      <c r="L1435" s="57" t="s">
        <v>1053</v>
      </c>
      <c r="M1435" s="64"/>
      <c r="N1435" s="64"/>
      <c r="O1435" s="55">
        <v>36</v>
      </c>
      <c r="P1435" s="64">
        <v>7727803.9</v>
      </c>
      <c r="Q1435" s="64">
        <v>420433.7</v>
      </c>
      <c r="R1435" s="55">
        <v>36</v>
      </c>
      <c r="S1435" s="57">
        <v>19</v>
      </c>
      <c r="T1435" s="65">
        <f t="shared" si="8"/>
        <v>1.9</v>
      </c>
      <c r="AI1435" s="64">
        <v>89.8</v>
      </c>
      <c r="AR1435" s="57" t="s">
        <v>1609</v>
      </c>
      <c r="AT1435" s="66">
        <v>1947</v>
      </c>
      <c r="BM1435" s="66"/>
    </row>
    <row r="1436" spans="1:65" s="57" customFormat="1" ht="11.25">
      <c r="A1436" s="55">
        <v>1419</v>
      </c>
      <c r="B1436" s="57" t="s">
        <v>222</v>
      </c>
      <c r="C1436" s="57" t="s">
        <v>1844</v>
      </c>
      <c r="N1436" s="64"/>
      <c r="O1436" s="55">
        <v>36</v>
      </c>
      <c r="P1436" s="75">
        <f>P1435+(S1435-W1436/2)*COS(T1436*PI()/200)</f>
        <v>7727801.292794509</v>
      </c>
      <c r="Q1436" s="75">
        <f>Q1435+(S1435-W1436/2)*SIN(T1436*PI()/200)</f>
        <v>420452.5218807387</v>
      </c>
      <c r="R1436" s="76">
        <v>35</v>
      </c>
      <c r="S1436" s="75">
        <f>SQRT((P1437-P1435)^2+(Q1437-Q1435)^2)</f>
        <v>53.20319539287189</v>
      </c>
      <c r="T1436" s="77">
        <f>IF(ATAN2((P1437-P1435),(Q1437-Q1435))&lt;0,ATAN2((P1437-P1435),(Q1437-Q1435))+2*PI(),ATAN2((P1437-P1435),(Q1437-Q1435)))*200/PI()</f>
        <v>108.76269068299523</v>
      </c>
      <c r="U1436" s="75"/>
      <c r="V1436" s="75"/>
      <c r="W1436" s="75">
        <f>(S1435+S1437)-S1436</f>
        <v>-0.003195392871887748</v>
      </c>
      <c r="X1436" s="57">
        <v>490</v>
      </c>
      <c r="Y1436" s="65">
        <f>SUM($X$18:X1436)</f>
        <v>165964.25</v>
      </c>
      <c r="AA1436" s="64"/>
      <c r="AI1436" s="64"/>
      <c r="AR1436" s="57" t="s">
        <v>1609</v>
      </c>
      <c r="AT1436" s="66">
        <v>1947</v>
      </c>
      <c r="BM1436" s="66" t="s">
        <v>225</v>
      </c>
    </row>
    <row r="1437" spans="1:65" s="57" customFormat="1" ht="11.25">
      <c r="A1437" s="55">
        <v>1420</v>
      </c>
      <c r="B1437" s="57" t="s">
        <v>154</v>
      </c>
      <c r="C1437" s="57" t="s">
        <v>1845</v>
      </c>
      <c r="L1437" s="57" t="s">
        <v>1053</v>
      </c>
      <c r="M1437" s="64"/>
      <c r="N1437" s="64"/>
      <c r="O1437" s="55">
        <v>36</v>
      </c>
      <c r="P1437" s="64">
        <v>7727796.6</v>
      </c>
      <c r="Q1437" s="64">
        <v>420486.4</v>
      </c>
      <c r="R1437" s="55">
        <v>36</v>
      </c>
      <c r="S1437" s="57">
        <v>34.2</v>
      </c>
      <c r="T1437" s="65">
        <f t="shared" si="8"/>
        <v>3.4200000000000004</v>
      </c>
      <c r="AI1437" s="64">
        <v>96.7</v>
      </c>
      <c r="AR1437" s="57" t="s">
        <v>1609</v>
      </c>
      <c r="AT1437" s="66">
        <v>1947</v>
      </c>
      <c r="BM1437" s="66"/>
    </row>
    <row r="1438" spans="1:65" s="57" customFormat="1" ht="11.25">
      <c r="A1438" s="55">
        <v>1421</v>
      </c>
      <c r="B1438" s="57" t="s">
        <v>154</v>
      </c>
      <c r="C1438" s="57" t="s">
        <v>1846</v>
      </c>
      <c r="L1438" s="57" t="s">
        <v>1053</v>
      </c>
      <c r="M1438" s="64"/>
      <c r="N1438" s="64"/>
      <c r="O1438" s="55">
        <v>36</v>
      </c>
      <c r="P1438" s="64">
        <v>7728288.2</v>
      </c>
      <c r="Q1438" s="64">
        <v>420500.6</v>
      </c>
      <c r="R1438" s="55">
        <v>36</v>
      </c>
      <c r="S1438" s="57">
        <v>103.6</v>
      </c>
      <c r="T1438" s="65">
        <f t="shared" si="8"/>
        <v>10.36</v>
      </c>
      <c r="AI1438" s="64">
        <v>90.8</v>
      </c>
      <c r="AR1438" s="57" t="s">
        <v>1609</v>
      </c>
      <c r="AT1438" s="66">
        <v>1947</v>
      </c>
      <c r="BM1438" s="66"/>
    </row>
    <row r="1439" spans="1:65" s="57" customFormat="1" ht="11.25">
      <c r="A1439" s="55">
        <v>1422</v>
      </c>
      <c r="B1439" s="57" t="s">
        <v>222</v>
      </c>
      <c r="C1439" s="57" t="s">
        <v>1847</v>
      </c>
      <c r="N1439" s="64"/>
      <c r="O1439" s="55">
        <v>36</v>
      </c>
      <c r="P1439" s="75">
        <f>P1438+(S1438-W1439/2)*COS(T1439*PI()/200)</f>
        <v>7728219.215144333</v>
      </c>
      <c r="Q1439" s="75">
        <f>Q1438+(S1438-W1439/2)*SIN(T1439*PI()/200)</f>
        <v>420577.90659135574</v>
      </c>
      <c r="R1439" s="76">
        <v>35</v>
      </c>
      <c r="S1439" s="75">
        <f>SQRT((P1440-P1438)^2+(Q1440-Q1438)^2)</f>
        <v>133.2218075242851</v>
      </c>
      <c r="T1439" s="77">
        <f>IF(ATAN2((P1440-P1438),(Q1440-Q1438))&lt;0,ATAN2((P1440-P1438),(Q1440-Q1438))+2*PI(),ATAN2((P1440-P1438),(Q1440-Q1438)))*200/PI()</f>
        <v>146.38251014642952</v>
      </c>
      <c r="U1439" s="75"/>
      <c r="V1439" s="75"/>
      <c r="W1439" s="75">
        <f>(S1438+S1440)-S1439</f>
        <v>-0.02180752428512278</v>
      </c>
      <c r="X1439" s="57">
        <v>480</v>
      </c>
      <c r="Y1439" s="65">
        <f>SUM($X$18:X1439)</f>
        <v>166444.25</v>
      </c>
      <c r="AA1439" s="64"/>
      <c r="AI1439" s="64"/>
      <c r="AR1439" s="57" t="s">
        <v>1609</v>
      </c>
      <c r="AT1439" s="66">
        <v>1947</v>
      </c>
      <c r="BM1439" s="66" t="s">
        <v>225</v>
      </c>
    </row>
    <row r="1440" spans="1:65" s="57" customFormat="1" ht="11.25">
      <c r="A1440" s="55">
        <v>1423</v>
      </c>
      <c r="B1440" s="57" t="s">
        <v>154</v>
      </c>
      <c r="C1440" s="57" t="s">
        <v>1848</v>
      </c>
      <c r="L1440" s="57" t="s">
        <v>1053</v>
      </c>
      <c r="M1440" s="64"/>
      <c r="N1440" s="64"/>
      <c r="O1440" s="55">
        <v>36</v>
      </c>
      <c r="P1440" s="64">
        <v>7728199.5</v>
      </c>
      <c r="Q1440" s="64">
        <v>420600</v>
      </c>
      <c r="R1440" s="55">
        <v>36</v>
      </c>
      <c r="S1440" s="57">
        <v>29.6</v>
      </c>
      <c r="T1440" s="65">
        <f t="shared" si="8"/>
        <v>2.96</v>
      </c>
      <c r="AI1440" s="64">
        <v>89.6</v>
      </c>
      <c r="AR1440" s="57" t="s">
        <v>1609</v>
      </c>
      <c r="AT1440" s="66">
        <v>1947</v>
      </c>
      <c r="BM1440" s="66"/>
    </row>
    <row r="1441" spans="1:65" s="57" customFormat="1" ht="11.25">
      <c r="A1441" s="55">
        <v>1424</v>
      </c>
      <c r="B1441" s="57" t="s">
        <v>154</v>
      </c>
      <c r="C1441" s="57" t="s">
        <v>1849</v>
      </c>
      <c r="L1441" s="57" t="s">
        <v>1053</v>
      </c>
      <c r="M1441" s="64"/>
      <c r="N1441" s="64"/>
      <c r="O1441" s="55">
        <v>36</v>
      </c>
      <c r="P1441" s="64">
        <v>7728679.5</v>
      </c>
      <c r="Q1441" s="64">
        <v>420559.3</v>
      </c>
      <c r="R1441" s="55">
        <v>36</v>
      </c>
      <c r="S1441" s="57">
        <v>25</v>
      </c>
      <c r="T1441" s="65">
        <f t="shared" si="8"/>
        <v>2.5</v>
      </c>
      <c r="AI1441" s="64">
        <v>91.7</v>
      </c>
      <c r="AR1441" s="57" t="s">
        <v>1609</v>
      </c>
      <c r="AT1441" s="66">
        <v>1947</v>
      </c>
      <c r="BM1441" s="66"/>
    </row>
    <row r="1442" spans="1:65" s="57" customFormat="1" ht="11.25">
      <c r="A1442" s="55">
        <v>1425</v>
      </c>
      <c r="B1442" s="57" t="s">
        <v>222</v>
      </c>
      <c r="C1442" s="57" t="s">
        <v>1850</v>
      </c>
      <c r="N1442" s="64"/>
      <c r="O1442" s="55">
        <v>36</v>
      </c>
      <c r="P1442" s="75">
        <f>P1441+(S1441-W1442/2)*COS(T1442*PI()/200)</f>
        <v>7728684.257131165</v>
      </c>
      <c r="Q1442" s="75">
        <f>Q1441+(S1441-W1442/2)*SIN(T1442*PI()/200)</f>
        <v>420583.81752215576</v>
      </c>
      <c r="R1442" s="76">
        <v>35</v>
      </c>
      <c r="S1442" s="75">
        <f>SQRT((P1443-P1441)^2+(Q1443-Q1441)^2)</f>
        <v>68.24954212300622</v>
      </c>
      <c r="T1442" s="77">
        <f>IF(ATAN2((P1443-P1441),(Q1443-Q1441))&lt;0,ATAN2((P1443-P1441),(Q1443-Q1441))+2*PI(),ATAN2((P1443-P1441),(Q1443-Q1441)))*200/PI()</f>
        <v>87.79927776647384</v>
      </c>
      <c r="U1442" s="75"/>
      <c r="V1442" s="75"/>
      <c r="W1442" s="75">
        <f>(S1441+S1443)-S1442</f>
        <v>0.05045787699377513</v>
      </c>
      <c r="X1442" s="57">
        <v>600</v>
      </c>
      <c r="Y1442" s="65">
        <f>SUM($X$18:X1442)</f>
        <v>167044.25</v>
      </c>
      <c r="AA1442" s="64"/>
      <c r="AI1442" s="64"/>
      <c r="AR1442" s="57" t="s">
        <v>1609</v>
      </c>
      <c r="AT1442" s="66">
        <v>1947</v>
      </c>
      <c r="BM1442" s="66" t="s">
        <v>225</v>
      </c>
    </row>
    <row r="1443" spans="1:65" s="57" customFormat="1" ht="11.25">
      <c r="A1443" s="55">
        <v>1426</v>
      </c>
      <c r="B1443" s="57" t="s">
        <v>154</v>
      </c>
      <c r="C1443" s="57" t="s">
        <v>1851</v>
      </c>
      <c r="L1443" s="57" t="s">
        <v>1053</v>
      </c>
      <c r="M1443" s="64"/>
      <c r="N1443" s="64"/>
      <c r="O1443" s="55">
        <v>36</v>
      </c>
      <c r="P1443" s="64">
        <v>7728692.5</v>
      </c>
      <c r="Q1443" s="64">
        <v>420626.3</v>
      </c>
      <c r="R1443" s="55">
        <v>36</v>
      </c>
      <c r="S1443" s="57">
        <v>43.3</v>
      </c>
      <c r="T1443" s="65">
        <f t="shared" si="8"/>
        <v>4.33</v>
      </c>
      <c r="AI1443" s="64">
        <v>88.7</v>
      </c>
      <c r="AR1443" s="57" t="s">
        <v>1609</v>
      </c>
      <c r="AT1443" s="66">
        <v>1947</v>
      </c>
      <c r="BM1443" s="66"/>
    </row>
    <row r="1444" spans="1:65" s="57" customFormat="1" ht="11.25">
      <c r="A1444" s="55">
        <v>1427</v>
      </c>
      <c r="B1444" s="57" t="s">
        <v>154</v>
      </c>
      <c r="C1444" s="57" t="s">
        <v>1852</v>
      </c>
      <c r="L1444" s="57" t="s">
        <v>1053</v>
      </c>
      <c r="M1444" s="64"/>
      <c r="N1444" s="64"/>
      <c r="O1444" s="55">
        <v>36</v>
      </c>
      <c r="P1444" s="64">
        <v>7729261.3</v>
      </c>
      <c r="Q1444" s="64">
        <v>420525.3</v>
      </c>
      <c r="R1444" s="55">
        <v>36</v>
      </c>
      <c r="S1444" s="57">
        <v>8.5</v>
      </c>
      <c r="T1444" s="65">
        <f t="shared" si="8"/>
        <v>0.85</v>
      </c>
      <c r="AI1444" s="64">
        <v>84.4</v>
      </c>
      <c r="AR1444" s="57" t="s">
        <v>1609</v>
      </c>
      <c r="AT1444" s="66">
        <v>1947</v>
      </c>
      <c r="BM1444" s="66"/>
    </row>
    <row r="1445" spans="1:65" s="57" customFormat="1" ht="11.25">
      <c r="A1445" s="55">
        <v>1428</v>
      </c>
      <c r="B1445" s="57" t="s">
        <v>222</v>
      </c>
      <c r="C1445" s="57" t="s">
        <v>1853</v>
      </c>
      <c r="N1445" s="64"/>
      <c r="O1445" s="55">
        <v>36</v>
      </c>
      <c r="P1445" s="75">
        <f>P1444+(S1444-W1445/2)*COS(T1445*PI()/200)</f>
        <v>7729263.123094987</v>
      </c>
      <c r="Q1445" s="75">
        <f>Q1444+(S1444-W1445/2)*SIN(T1445*PI()/200)</f>
        <v>420533.5825091249</v>
      </c>
      <c r="R1445" s="76">
        <v>35</v>
      </c>
      <c r="S1445" s="75">
        <f>SQRT((P1446-P1444)^2+(Q1446-Q1444)^2)</f>
        <v>53.96156039269241</v>
      </c>
      <c r="T1445" s="77">
        <f>IF(ATAN2((P1446-P1444),(Q1446-Q1444))&lt;0,ATAN2((P1446-P1444),(Q1446-Q1444))+2*PI(),ATAN2((P1446-P1444),(Q1446-Q1444)))*200/PI()</f>
        <v>86.20706614574952</v>
      </c>
      <c r="U1445" s="75"/>
      <c r="V1445" s="75"/>
      <c r="W1445" s="75">
        <f>(S1444+S1446)-S1445</f>
        <v>0.038439607307587664</v>
      </c>
      <c r="X1445" s="57">
        <v>250</v>
      </c>
      <c r="Y1445" s="65">
        <f>SUM($X$18:X1445)</f>
        <v>167294.25</v>
      </c>
      <c r="AA1445" s="64"/>
      <c r="AI1445" s="64"/>
      <c r="AR1445" s="57" t="s">
        <v>1609</v>
      </c>
      <c r="AT1445" s="66">
        <v>1947</v>
      </c>
      <c r="BM1445" s="66" t="s">
        <v>225</v>
      </c>
    </row>
    <row r="1446" spans="1:65" s="57" customFormat="1" ht="11.25">
      <c r="A1446" s="55">
        <v>1429</v>
      </c>
      <c r="B1446" s="57" t="s">
        <v>154</v>
      </c>
      <c r="C1446" s="57" t="s">
        <v>1854</v>
      </c>
      <c r="L1446" s="57" t="s">
        <v>1053</v>
      </c>
      <c r="M1446" s="64"/>
      <c r="N1446" s="64"/>
      <c r="O1446" s="55">
        <v>36</v>
      </c>
      <c r="P1446" s="64">
        <v>7729272.9</v>
      </c>
      <c r="Q1446" s="64">
        <v>420578</v>
      </c>
      <c r="R1446" s="55">
        <v>36</v>
      </c>
      <c r="S1446" s="57">
        <v>45.5</v>
      </c>
      <c r="T1446" s="65">
        <f t="shared" si="8"/>
        <v>4.55</v>
      </c>
      <c r="AI1446" s="64">
        <v>88.2</v>
      </c>
      <c r="AR1446" s="57" t="s">
        <v>1609</v>
      </c>
      <c r="AT1446" s="66">
        <v>1947</v>
      </c>
      <c r="BM1446" s="66"/>
    </row>
    <row r="1447" spans="1:65" s="57" customFormat="1" ht="11.25">
      <c r="A1447" s="55">
        <v>1430</v>
      </c>
      <c r="B1447" s="57" t="s">
        <v>154</v>
      </c>
      <c r="C1447" s="57" t="s">
        <v>1855</v>
      </c>
      <c r="L1447" s="57" t="s">
        <v>1053</v>
      </c>
      <c r="M1447" s="64"/>
      <c r="N1447" s="64"/>
      <c r="O1447" s="55">
        <v>36</v>
      </c>
      <c r="P1447" s="64">
        <v>7729454.9</v>
      </c>
      <c r="Q1447" s="64">
        <v>420388.9</v>
      </c>
      <c r="R1447" s="55">
        <v>36</v>
      </c>
      <c r="S1447" s="57">
        <v>27</v>
      </c>
      <c r="T1447" s="65">
        <f t="shared" si="8"/>
        <v>2.7</v>
      </c>
      <c r="AI1447" s="64">
        <v>85.6</v>
      </c>
      <c r="AR1447" s="57" t="s">
        <v>1609</v>
      </c>
      <c r="AT1447" s="66">
        <v>1947</v>
      </c>
      <c r="BM1447" s="66" t="s">
        <v>197</v>
      </c>
    </row>
    <row r="1448" spans="1:65" s="57" customFormat="1" ht="11.25">
      <c r="A1448" s="55">
        <v>1431</v>
      </c>
      <c r="B1448" s="57" t="s">
        <v>222</v>
      </c>
      <c r="C1448" s="57" t="s">
        <v>1856</v>
      </c>
      <c r="N1448" s="64"/>
      <c r="O1448" s="55">
        <v>36</v>
      </c>
      <c r="P1448" s="75">
        <f>P1447+(S1447-W1448/2)*COS(T1448*PI()/200)</f>
        <v>7729446.325918989</v>
      </c>
      <c r="Q1448" s="75">
        <f>Q1447+(S1447-W1448/2)*SIN(T1448*PI()/200)</f>
        <v>420414.5275018048</v>
      </c>
      <c r="R1448" s="76">
        <v>35</v>
      </c>
      <c r="S1448" s="75">
        <f>SQRT((P1449-P1447)^2+(Q1449-Q1447)^2)</f>
        <v>57.04752404809265</v>
      </c>
      <c r="T1448" s="77">
        <f>IF(ATAN2((P1449-P1447),(Q1449-Q1447))&lt;0,ATAN2((P1449-P1447),(Q1449-Q1447))+2*PI(),ATAN2((P1449-P1447),(Q1449-Q1447)))*200/PI()</f>
        <v>120.55385513032945</v>
      </c>
      <c r="U1448" s="75"/>
      <c r="V1448" s="75"/>
      <c r="W1448" s="75">
        <f>(S1447+S1449)-S1448</f>
        <v>-0.04752404809264732</v>
      </c>
      <c r="X1448" s="57">
        <v>650</v>
      </c>
      <c r="Y1448" s="65">
        <f>SUM($X$18:X1448)</f>
        <v>167944.25</v>
      </c>
      <c r="AA1448" s="64"/>
      <c r="AI1448" s="64"/>
      <c r="AR1448" s="57" t="s">
        <v>1609</v>
      </c>
      <c r="AT1448" s="66">
        <v>1947</v>
      </c>
      <c r="BM1448" s="66" t="s">
        <v>225</v>
      </c>
    </row>
    <row r="1449" spans="1:65" s="57" customFormat="1" ht="11.25">
      <c r="A1449" s="55">
        <v>1432</v>
      </c>
      <c r="B1449" s="57" t="s">
        <v>154</v>
      </c>
      <c r="C1449" s="57" t="s">
        <v>1857</v>
      </c>
      <c r="L1449" s="57" t="s">
        <v>1053</v>
      </c>
      <c r="M1449" s="64"/>
      <c r="N1449" s="64"/>
      <c r="O1449" s="55">
        <v>36</v>
      </c>
      <c r="P1449" s="64">
        <v>7729436.8</v>
      </c>
      <c r="Q1449" s="64">
        <v>420443</v>
      </c>
      <c r="R1449" s="55">
        <v>36</v>
      </c>
      <c r="S1449" s="57">
        <v>30</v>
      </c>
      <c r="T1449" s="65">
        <f t="shared" si="8"/>
        <v>3</v>
      </c>
      <c r="AI1449" s="64">
        <v>89.9</v>
      </c>
      <c r="AR1449" s="57" t="s">
        <v>1609</v>
      </c>
      <c r="AT1449" s="66">
        <v>1947</v>
      </c>
      <c r="BM1449" s="66" t="s">
        <v>1240</v>
      </c>
    </row>
    <row r="1450" spans="1:65" s="57" customFormat="1" ht="11.25">
      <c r="A1450" s="55">
        <v>1433</v>
      </c>
      <c r="B1450" s="57" t="s">
        <v>154</v>
      </c>
      <c r="C1450" s="57" t="s">
        <v>1858</v>
      </c>
      <c r="L1450" s="57" t="s">
        <v>1053</v>
      </c>
      <c r="M1450" s="64"/>
      <c r="N1450" s="64"/>
      <c r="O1450" s="55">
        <v>36</v>
      </c>
      <c r="P1450" s="64">
        <v>7729951.8</v>
      </c>
      <c r="Q1450" s="64">
        <v>420028.6</v>
      </c>
      <c r="R1450" s="55">
        <v>36</v>
      </c>
      <c r="S1450" s="57">
        <v>40.3</v>
      </c>
      <c r="T1450" s="65">
        <f t="shared" si="8"/>
        <v>4.029999999999999</v>
      </c>
      <c r="AI1450" s="64">
        <v>93.5</v>
      </c>
      <c r="AR1450" s="57" t="s">
        <v>1609</v>
      </c>
      <c r="AT1450" s="66">
        <v>1947</v>
      </c>
      <c r="BM1450" s="66" t="s">
        <v>1240</v>
      </c>
    </row>
    <row r="1451" spans="1:65" s="57" customFormat="1" ht="11.25">
      <c r="A1451" s="55">
        <v>1434</v>
      </c>
      <c r="B1451" s="57" t="s">
        <v>222</v>
      </c>
      <c r="C1451" s="57" t="s">
        <v>1859</v>
      </c>
      <c r="N1451" s="64"/>
      <c r="O1451" s="55">
        <v>36</v>
      </c>
      <c r="P1451" s="75">
        <f>P1450+(S1450-W1451/2)*COS(T1451*PI()/200)</f>
        <v>7729932.302167092</v>
      </c>
      <c r="Q1451" s="75">
        <f>Q1450+(S1450-W1451/2)*SIN(T1451*PI()/200)</f>
        <v>420063.87700696127</v>
      </c>
      <c r="R1451" s="76">
        <v>35</v>
      </c>
      <c r="S1451" s="75">
        <f>SQRT((P1452-P1450)^2+(Q1452-Q1450)^2)</f>
        <v>120.31346558067176</v>
      </c>
      <c r="T1451" s="77">
        <f>IF(ATAN2((P1452-P1450),(Q1452-Q1450))&lt;0,ATAN2((P1452-P1450),(Q1452-Q1450))+2*PI(),ATAN2((P1452-P1450),(Q1452-Q1450)))*200/PI()</f>
        <v>132.14412936315</v>
      </c>
      <c r="U1451" s="75"/>
      <c r="V1451" s="75"/>
      <c r="W1451" s="75">
        <f>(S1450+S1452)-S1451</f>
        <v>-0.013465580671763178</v>
      </c>
      <c r="X1451" s="57">
        <v>755</v>
      </c>
      <c r="Y1451" s="65">
        <f>SUM($X$18:X1451)</f>
        <v>168699.25</v>
      </c>
      <c r="AA1451" s="64"/>
      <c r="AI1451" s="64"/>
      <c r="AR1451" s="57" t="s">
        <v>1609</v>
      </c>
      <c r="AT1451" s="66">
        <v>1947</v>
      </c>
      <c r="BM1451" s="66" t="s">
        <v>225</v>
      </c>
    </row>
    <row r="1452" spans="1:65" s="57" customFormat="1" ht="11.25">
      <c r="A1452" s="55">
        <v>1435</v>
      </c>
      <c r="B1452" s="57" t="s">
        <v>154</v>
      </c>
      <c r="C1452" s="57" t="s">
        <v>1860</v>
      </c>
      <c r="L1452" s="57" t="s">
        <v>1053</v>
      </c>
      <c r="M1452" s="64"/>
      <c r="N1452" s="64"/>
      <c r="O1452" s="55">
        <v>36</v>
      </c>
      <c r="P1452" s="64">
        <v>7729893.6</v>
      </c>
      <c r="Q1452" s="64">
        <v>420133.9</v>
      </c>
      <c r="R1452" s="55">
        <v>36</v>
      </c>
      <c r="S1452" s="57">
        <v>80</v>
      </c>
      <c r="T1452" s="65">
        <f t="shared" si="8"/>
        <v>8</v>
      </c>
      <c r="AI1452" s="64">
        <v>85.6</v>
      </c>
      <c r="AR1452" s="57" t="s">
        <v>1609</v>
      </c>
      <c r="AT1452" s="66">
        <v>1947</v>
      </c>
      <c r="BM1452" s="66" t="s">
        <v>1240</v>
      </c>
    </row>
    <row r="1453" spans="1:65" s="57" customFormat="1" ht="11.25">
      <c r="A1453" s="55">
        <v>1436</v>
      </c>
      <c r="B1453" s="56" t="s">
        <v>1228</v>
      </c>
      <c r="C1453" s="56" t="s">
        <v>1861</v>
      </c>
      <c r="F1453" s="56"/>
      <c r="N1453" s="63"/>
      <c r="O1453" s="55">
        <v>36</v>
      </c>
      <c r="P1453" s="60">
        <f>P1450+S1453*COS(T1453*PI()/200)</f>
        <v>7729958.281098121</v>
      </c>
      <c r="Q1453" s="60">
        <f>Q1450+S1453*SIN(T1453*PI()/200)</f>
        <v>419995.22343086614</v>
      </c>
      <c r="R1453" s="55">
        <v>36</v>
      </c>
      <c r="S1453" s="64">
        <v>34</v>
      </c>
      <c r="T1453" s="91">
        <v>312.21</v>
      </c>
      <c r="U1453" s="60"/>
      <c r="V1453" s="60"/>
      <c r="Y1453" s="71"/>
      <c r="Z1453" s="65"/>
      <c r="AI1453" s="63"/>
      <c r="AP1453" s="57" t="s">
        <v>160</v>
      </c>
      <c r="AR1453" s="57" t="s">
        <v>1609</v>
      </c>
      <c r="AT1453" s="66">
        <v>1947</v>
      </c>
      <c r="BF1453" s="57" t="s">
        <v>1228</v>
      </c>
      <c r="BM1453" s="66"/>
    </row>
    <row r="1454" spans="1:65" s="57" customFormat="1" ht="11.25">
      <c r="A1454" s="55">
        <v>1437</v>
      </c>
      <c r="B1454" s="57" t="s">
        <v>154</v>
      </c>
      <c r="C1454" s="57" t="s">
        <v>1862</v>
      </c>
      <c r="L1454" s="57" t="s">
        <v>1053</v>
      </c>
      <c r="M1454" s="64"/>
      <c r="N1454" s="64"/>
      <c r="O1454" s="55">
        <v>36</v>
      </c>
      <c r="P1454" s="64">
        <v>7730531.2</v>
      </c>
      <c r="Q1454" s="64">
        <v>419824.4</v>
      </c>
      <c r="R1454" s="55">
        <v>36</v>
      </c>
      <c r="S1454" s="57">
        <v>21.2</v>
      </c>
      <c r="T1454" s="65">
        <f t="shared" si="8"/>
        <v>2.12</v>
      </c>
      <c r="AI1454" s="64">
        <v>85.3</v>
      </c>
      <c r="AR1454" s="57" t="s">
        <v>1609</v>
      </c>
      <c r="AT1454" s="66">
        <v>1947</v>
      </c>
      <c r="BM1454" s="66" t="s">
        <v>1240</v>
      </c>
    </row>
    <row r="1455" spans="1:65" s="57" customFormat="1" ht="11.25">
      <c r="A1455" s="55">
        <v>1438</v>
      </c>
      <c r="B1455" s="57" t="s">
        <v>222</v>
      </c>
      <c r="C1455" s="57" t="s">
        <v>1863</v>
      </c>
      <c r="N1455" s="64"/>
      <c r="O1455" s="55">
        <v>36</v>
      </c>
      <c r="P1455" s="75">
        <f>P1454+(S1454-W1455/2)*COS(T1455*PI()/200)</f>
        <v>7730531.171949583</v>
      </c>
      <c r="Q1455" s="75">
        <f>Q1454+(S1454-W1455/2)*SIN(T1455*PI()/200)</f>
        <v>419845.55001455545</v>
      </c>
      <c r="R1455" s="76">
        <v>35</v>
      </c>
      <c r="S1455" s="75">
        <f>SQRT((P1456-P1454)^2+(Q1456-Q1454)^2)</f>
        <v>75.400066312934</v>
      </c>
      <c r="T1455" s="77">
        <f>IF(ATAN2((P1456-P1454),(Q1456-Q1454))&lt;0,ATAN2((P1456-P1454),(Q1456-Q1454))+2*PI(),ATAN2((P1456-P1454),(Q1456-Q1454)))*200/PI()</f>
        <v>100.08443228152011</v>
      </c>
      <c r="U1455" s="75"/>
      <c r="V1455" s="75"/>
      <c r="W1455" s="75">
        <f>(S1454+S1456)-S1455</f>
        <v>0.09993368706599881</v>
      </c>
      <c r="X1455" s="57">
        <v>315</v>
      </c>
      <c r="Y1455" s="65">
        <f>SUM($X$18:X1455)</f>
        <v>169014.25</v>
      </c>
      <c r="AA1455" s="64"/>
      <c r="AI1455" s="64"/>
      <c r="AR1455" s="57" t="s">
        <v>1609</v>
      </c>
      <c r="AT1455" s="66">
        <v>1947</v>
      </c>
      <c r="BM1455" s="66" t="s">
        <v>225</v>
      </c>
    </row>
    <row r="1456" spans="1:65" s="57" customFormat="1" ht="11.25">
      <c r="A1456" s="55">
        <v>1439</v>
      </c>
      <c r="B1456" s="57" t="s">
        <v>154</v>
      </c>
      <c r="C1456" s="57" t="s">
        <v>1864</v>
      </c>
      <c r="L1456" s="57" t="s">
        <v>1053</v>
      </c>
      <c r="M1456" s="64"/>
      <c r="N1456" s="64"/>
      <c r="O1456" s="55">
        <v>36</v>
      </c>
      <c r="P1456" s="64">
        <v>7730531.1</v>
      </c>
      <c r="Q1456" s="64">
        <v>419899.8</v>
      </c>
      <c r="R1456" s="55">
        <v>36</v>
      </c>
      <c r="S1456" s="57">
        <v>54.3</v>
      </c>
      <c r="T1456" s="65">
        <f t="shared" si="8"/>
        <v>5.43</v>
      </c>
      <c r="AI1456" s="64">
        <v>82</v>
      </c>
      <c r="AR1456" s="57" t="s">
        <v>1609</v>
      </c>
      <c r="AT1456" s="66">
        <v>1947</v>
      </c>
      <c r="BM1456" s="66" t="s">
        <v>1240</v>
      </c>
    </row>
    <row r="1457" spans="1:65" s="57" customFormat="1" ht="11.25">
      <c r="A1457" s="55">
        <v>1440</v>
      </c>
      <c r="B1457" s="57" t="s">
        <v>154</v>
      </c>
      <c r="C1457" s="57" t="s">
        <v>1865</v>
      </c>
      <c r="L1457" s="57" t="s">
        <v>1053</v>
      </c>
      <c r="M1457" s="64"/>
      <c r="N1457" s="64"/>
      <c r="O1457" s="55">
        <v>36</v>
      </c>
      <c r="P1457" s="64">
        <v>7730836.4</v>
      </c>
      <c r="Q1457" s="64">
        <v>419855.6</v>
      </c>
      <c r="R1457" s="55">
        <v>36</v>
      </c>
      <c r="S1457" s="57">
        <v>30.4</v>
      </c>
      <c r="T1457" s="65">
        <f aca="true" t="shared" si="9" ref="T1457:T1520">S1457/10</f>
        <v>3.04</v>
      </c>
      <c r="AI1457" s="64">
        <v>75.5</v>
      </c>
      <c r="AR1457" s="57" t="s">
        <v>1609</v>
      </c>
      <c r="AT1457" s="66">
        <v>1947</v>
      </c>
      <c r="BM1457" s="66" t="s">
        <v>1240</v>
      </c>
    </row>
    <row r="1458" spans="1:65" s="57" customFormat="1" ht="11.25">
      <c r="A1458" s="55">
        <v>1441</v>
      </c>
      <c r="B1458" s="57" t="s">
        <v>222</v>
      </c>
      <c r="C1458" s="57" t="s">
        <v>1866</v>
      </c>
      <c r="N1458" s="64"/>
      <c r="O1458" s="55">
        <v>36</v>
      </c>
      <c r="P1458" s="75">
        <f>P1457+(S1457-W1458/2)*COS(T1458*PI()/200)</f>
        <v>7730842.321229301</v>
      </c>
      <c r="Q1458" s="75">
        <f>Q1457+(S1457-W1458/2)*SIN(T1458*PI()/200)</f>
        <v>419885.3815903358</v>
      </c>
      <c r="R1458" s="76">
        <v>35</v>
      </c>
      <c r="S1458" s="75">
        <f>SQRT((P1459-P1457)^2+(Q1459-Q1457)^2)</f>
        <v>69.22904014937056</v>
      </c>
      <c r="T1458" s="77">
        <f>IF(ATAN2((P1459-P1457),(Q1459-Q1457))&lt;0,ATAN2((P1459-P1457),(Q1459-Q1457))+2*PI(),ATAN2((P1459-P1457),(Q1459-Q1457)))*200/PI()</f>
        <v>87.50554654916043</v>
      </c>
      <c r="U1458" s="75"/>
      <c r="V1458" s="75"/>
      <c r="W1458" s="75">
        <f>(S1457+S1459)-S1458</f>
        <v>0.07095985062943555</v>
      </c>
      <c r="X1458" s="57">
        <v>740</v>
      </c>
      <c r="Y1458" s="65">
        <f>SUM($X$18:X1458)</f>
        <v>169754.25</v>
      </c>
      <c r="AA1458" s="64"/>
      <c r="AI1458" s="64"/>
      <c r="AR1458" s="57" t="s">
        <v>1609</v>
      </c>
      <c r="AT1458" s="66">
        <v>1947</v>
      </c>
      <c r="BM1458" s="66" t="s">
        <v>225</v>
      </c>
    </row>
    <row r="1459" spans="1:65" s="57" customFormat="1" ht="11.25">
      <c r="A1459" s="55">
        <v>1442</v>
      </c>
      <c r="B1459" s="57" t="s">
        <v>154</v>
      </c>
      <c r="C1459" s="57" t="s">
        <v>1867</v>
      </c>
      <c r="L1459" s="57" t="s">
        <v>1053</v>
      </c>
      <c r="M1459" s="64"/>
      <c r="N1459" s="64"/>
      <c r="O1459" s="55">
        <v>36</v>
      </c>
      <c r="P1459" s="64">
        <v>7730849.9</v>
      </c>
      <c r="Q1459" s="64">
        <v>419923.5</v>
      </c>
      <c r="R1459" s="55">
        <v>36</v>
      </c>
      <c r="S1459" s="57">
        <v>38.9</v>
      </c>
      <c r="T1459" s="65">
        <f t="shared" si="9"/>
        <v>3.8899999999999997</v>
      </c>
      <c r="AI1459" s="64">
        <v>83.7</v>
      </c>
      <c r="AR1459" s="57" t="s">
        <v>1609</v>
      </c>
      <c r="AT1459" s="66">
        <v>1947</v>
      </c>
      <c r="BM1459" s="66" t="s">
        <v>1240</v>
      </c>
    </row>
    <row r="1460" spans="1:65" s="57" customFormat="1" ht="11.25">
      <c r="A1460" s="55">
        <v>1443</v>
      </c>
      <c r="B1460" s="57" t="s">
        <v>154</v>
      </c>
      <c r="C1460" s="57" t="s">
        <v>1868</v>
      </c>
      <c r="L1460" s="57" t="s">
        <v>1053</v>
      </c>
      <c r="M1460" s="64"/>
      <c r="N1460" s="64"/>
      <c r="O1460" s="55">
        <v>36</v>
      </c>
      <c r="P1460" s="64">
        <v>7731604.5</v>
      </c>
      <c r="Q1460" s="64">
        <v>419676.1</v>
      </c>
      <c r="R1460" s="55">
        <v>36</v>
      </c>
      <c r="S1460" s="57">
        <v>75.5</v>
      </c>
      <c r="T1460" s="65">
        <f t="shared" si="9"/>
        <v>7.55</v>
      </c>
      <c r="AI1460" s="64">
        <v>75.7</v>
      </c>
      <c r="AR1460" s="57" t="s">
        <v>1609</v>
      </c>
      <c r="AT1460" s="66">
        <v>1947</v>
      </c>
      <c r="BM1460" s="66" t="s">
        <v>197</v>
      </c>
    </row>
    <row r="1461" spans="1:65" s="57" customFormat="1" ht="11.25">
      <c r="A1461" s="55">
        <v>1444</v>
      </c>
      <c r="B1461" s="57" t="s">
        <v>222</v>
      </c>
      <c r="C1461" s="57" t="s">
        <v>1869</v>
      </c>
      <c r="N1461" s="64"/>
      <c r="O1461" s="55">
        <v>36</v>
      </c>
      <c r="P1461" s="75">
        <f>P1460+(S1460-W1461/2)*COS(T1461*PI()/200)</f>
        <v>7731567.771194965</v>
      </c>
      <c r="Q1461" s="75">
        <f>Q1460+(S1460-W1461/2)*SIN(T1461*PI()/200)</f>
        <v>419742.07311202714</v>
      </c>
      <c r="R1461" s="76">
        <v>35</v>
      </c>
      <c r="S1461" s="75">
        <f>SQRT((P1462-P1460)^2+(Q1462-Q1460)^2)</f>
        <v>206.81598100710025</v>
      </c>
      <c r="T1461" s="77">
        <f>IF(ATAN2((P1462-P1460),(Q1462-Q1460))&lt;0,ATAN2((P1462-P1460),(Q1462-Q1460))+2*PI(),ATAN2((P1462-P1460),(Q1462-Q1460)))*200/PI()</f>
        <v>132.33969977621845</v>
      </c>
      <c r="U1461" s="75"/>
      <c r="V1461" s="75"/>
      <c r="W1461" s="75">
        <f>(S1460+S1462)-S1461</f>
        <v>-0.015981007100236866</v>
      </c>
      <c r="X1461" s="57">
        <v>560</v>
      </c>
      <c r="Y1461" s="65">
        <f>SUM($X$18:X1461)</f>
        <v>170314.25</v>
      </c>
      <c r="AA1461" s="64"/>
      <c r="AI1461" s="64"/>
      <c r="AR1461" s="57" t="s">
        <v>1609</v>
      </c>
      <c r="AT1461" s="66">
        <v>1947</v>
      </c>
      <c r="BM1461" s="66" t="s">
        <v>225</v>
      </c>
    </row>
    <row r="1462" spans="1:65" s="57" customFormat="1" ht="11.25">
      <c r="A1462" s="55">
        <v>1445</v>
      </c>
      <c r="B1462" s="57" t="s">
        <v>154</v>
      </c>
      <c r="C1462" s="57" t="s">
        <v>1870</v>
      </c>
      <c r="L1462" s="57" t="s">
        <v>1053</v>
      </c>
      <c r="M1462" s="64"/>
      <c r="N1462" s="64"/>
      <c r="O1462" s="55">
        <v>36</v>
      </c>
      <c r="P1462" s="64">
        <v>7731503.9</v>
      </c>
      <c r="Q1462" s="64">
        <v>419856.8</v>
      </c>
      <c r="R1462" s="55">
        <v>36</v>
      </c>
      <c r="S1462" s="57">
        <v>131.3</v>
      </c>
      <c r="T1462" s="65">
        <f t="shared" si="9"/>
        <v>13.13</v>
      </c>
      <c r="AI1462" s="64">
        <v>83.2</v>
      </c>
      <c r="AR1462" s="57" t="s">
        <v>1609</v>
      </c>
      <c r="AT1462" s="66">
        <v>1947</v>
      </c>
      <c r="BM1462" s="66" t="s">
        <v>1240</v>
      </c>
    </row>
    <row r="1463" spans="1:65" s="57" customFormat="1" ht="11.25">
      <c r="A1463" s="55">
        <v>1446</v>
      </c>
      <c r="B1463" s="57" t="s">
        <v>154</v>
      </c>
      <c r="C1463" s="57" t="s">
        <v>1871</v>
      </c>
      <c r="L1463" s="57" t="s">
        <v>1053</v>
      </c>
      <c r="M1463" s="64"/>
      <c r="N1463" s="64"/>
      <c r="O1463" s="55">
        <v>36</v>
      </c>
      <c r="P1463" s="64">
        <v>7732070.5</v>
      </c>
      <c r="Q1463" s="64">
        <v>419774.8</v>
      </c>
      <c r="R1463" s="55">
        <v>36</v>
      </c>
      <c r="S1463" s="57">
        <v>18.7</v>
      </c>
      <c r="T1463" s="65">
        <f t="shared" si="9"/>
        <v>1.8699999999999999</v>
      </c>
      <c r="AI1463" s="64">
        <v>63.5</v>
      </c>
      <c r="AR1463" s="57" t="s">
        <v>1609</v>
      </c>
      <c r="AT1463" s="66">
        <v>1947</v>
      </c>
      <c r="AZ1463" s="57" t="s">
        <v>1872</v>
      </c>
      <c r="BD1463" s="57" t="s">
        <v>42</v>
      </c>
      <c r="BM1463" s="66" t="s">
        <v>1240</v>
      </c>
    </row>
    <row r="1464" spans="1:65" s="57" customFormat="1" ht="11.25">
      <c r="A1464" s="55">
        <v>1447</v>
      </c>
      <c r="B1464" s="57" t="s">
        <v>222</v>
      </c>
      <c r="C1464" s="57" t="s">
        <v>1873</v>
      </c>
      <c r="N1464" s="64"/>
      <c r="O1464" s="55">
        <v>36</v>
      </c>
      <c r="P1464" s="75">
        <f>P1463+(S1463-W1464/2)*COS(T1464*PI()/200)</f>
        <v>7732085.704738858</v>
      </c>
      <c r="Q1464" s="75">
        <f>Q1463+(S1463-W1464/2)*SIN(T1464*PI()/200)</f>
        <v>419785.69537436904</v>
      </c>
      <c r="R1464" s="76">
        <v>35</v>
      </c>
      <c r="S1464" s="75">
        <f>SQRT((P1465-P1463)^2+(Q1465-Q1463)^2)</f>
        <v>46.01086828160539</v>
      </c>
      <c r="T1464" s="77">
        <f>IF(ATAN2((P1465-P1463),(Q1465-Q1463))&lt;0,ATAN2((P1465-P1463),(Q1465-Q1463))+2*PI(),ATAN2((P1465-P1463),(Q1465-Q1463)))*200/PI()</f>
        <v>39.58281486532631</v>
      </c>
      <c r="U1464" s="75"/>
      <c r="V1464" s="75"/>
      <c r="W1464" s="75">
        <f>(S1463+S1465)-S1464</f>
        <v>-0.010868281605389996</v>
      </c>
      <c r="X1464" s="57">
        <v>330</v>
      </c>
      <c r="Y1464" s="65">
        <f>SUM($X$18:X1464)</f>
        <v>170644.25</v>
      </c>
      <c r="AA1464" s="64"/>
      <c r="AI1464" s="64"/>
      <c r="AR1464" s="57" t="s">
        <v>1609</v>
      </c>
      <c r="AT1464" s="66">
        <v>1947</v>
      </c>
      <c r="BM1464" s="66" t="s">
        <v>225</v>
      </c>
    </row>
    <row r="1465" spans="1:65" s="57" customFormat="1" ht="11.25">
      <c r="A1465" s="55">
        <v>1448</v>
      </c>
      <c r="B1465" s="57" t="s">
        <v>154</v>
      </c>
      <c r="C1465" s="57" t="s">
        <v>1874</v>
      </c>
      <c r="L1465" s="57" t="s">
        <v>1053</v>
      </c>
      <c r="M1465" s="64"/>
      <c r="N1465" s="64"/>
      <c r="O1465" s="55">
        <v>36</v>
      </c>
      <c r="P1465" s="64">
        <v>7732107.9</v>
      </c>
      <c r="Q1465" s="64">
        <v>419801.6</v>
      </c>
      <c r="R1465" s="55">
        <v>36</v>
      </c>
      <c r="S1465" s="57">
        <v>27.3</v>
      </c>
      <c r="T1465" s="65">
        <f t="shared" si="9"/>
        <v>2.73</v>
      </c>
      <c r="AI1465" s="64">
        <v>64</v>
      </c>
      <c r="AR1465" s="57" t="s">
        <v>1609</v>
      </c>
      <c r="AT1465" s="66">
        <v>1947</v>
      </c>
      <c r="BM1465" s="66" t="s">
        <v>1240</v>
      </c>
    </row>
    <row r="1466" spans="1:65" s="57" customFormat="1" ht="11.25">
      <c r="A1466" s="55">
        <v>1449</v>
      </c>
      <c r="B1466" s="57" t="s">
        <v>154</v>
      </c>
      <c r="C1466" s="57" t="s">
        <v>1875</v>
      </c>
      <c r="L1466" s="57" t="s">
        <v>1053</v>
      </c>
      <c r="M1466" s="64"/>
      <c r="N1466" s="64"/>
      <c r="O1466" s="55">
        <v>36</v>
      </c>
      <c r="P1466" s="64">
        <v>7732344</v>
      </c>
      <c r="Q1466" s="64">
        <v>419552</v>
      </c>
      <c r="R1466" s="55">
        <v>36</v>
      </c>
      <c r="S1466" s="57">
        <v>96</v>
      </c>
      <c r="T1466" s="65">
        <f t="shared" si="9"/>
        <v>9.6</v>
      </c>
      <c r="AI1466" s="64">
        <v>84.2</v>
      </c>
      <c r="AR1466" s="57" t="s">
        <v>1609</v>
      </c>
      <c r="AT1466" s="66">
        <v>1947</v>
      </c>
      <c r="BM1466" s="66" t="s">
        <v>1240</v>
      </c>
    </row>
    <row r="1467" spans="1:65" s="57" customFormat="1" ht="11.25">
      <c r="A1467" s="55">
        <v>1450</v>
      </c>
      <c r="B1467" s="57" t="s">
        <v>222</v>
      </c>
      <c r="C1467" s="57" t="s">
        <v>1876</v>
      </c>
      <c r="N1467" s="64"/>
      <c r="O1467" s="55">
        <v>36</v>
      </c>
      <c r="P1467" s="75">
        <f>P1466+(S1466-W1467/2)*COS(T1467*PI()/200)</f>
        <v>7732280.683010504</v>
      </c>
      <c r="Q1467" s="75">
        <f>Q1466+(S1466-W1467/2)*SIN(T1467*PI()/200)</f>
        <v>419624.1677514691</v>
      </c>
      <c r="R1467" s="76">
        <v>35</v>
      </c>
      <c r="S1467" s="75">
        <f>SQRT((P1468-P1466)^2+(Q1468-Q1466)^2)</f>
        <v>126.91276531553326</v>
      </c>
      <c r="T1467" s="77">
        <f>IF(ATAN2((P1468-P1466),(Q1468-Q1466))&lt;0,ATAN2((P1468-P1466),(Q1468-Q1466))+2*PI(),ATAN2((P1468-P1466),(Q1468-Q1466)))*200/PI()</f>
        <v>145.84707828516244</v>
      </c>
      <c r="U1467" s="75"/>
      <c r="V1467" s="75"/>
      <c r="W1467" s="75">
        <f>(S1466+S1468)-S1467</f>
        <v>-0.012765315533258104</v>
      </c>
      <c r="X1467" s="57">
        <v>525</v>
      </c>
      <c r="Y1467" s="65">
        <f>SUM($X$18:X1467)</f>
        <v>171169.25</v>
      </c>
      <c r="AA1467" s="64"/>
      <c r="AI1467" s="64"/>
      <c r="AR1467" s="57" t="s">
        <v>1609</v>
      </c>
      <c r="AT1467" s="66">
        <v>1947</v>
      </c>
      <c r="BM1467" s="66" t="s">
        <v>225</v>
      </c>
    </row>
    <row r="1468" spans="1:65" s="57" customFormat="1" ht="11.25">
      <c r="A1468" s="55">
        <v>1451</v>
      </c>
      <c r="B1468" s="57" t="s">
        <v>154</v>
      </c>
      <c r="C1468" s="57" t="s">
        <v>1877</v>
      </c>
      <c r="L1468" s="57" t="s">
        <v>1053</v>
      </c>
      <c r="M1468" s="64"/>
      <c r="N1468" s="64"/>
      <c r="O1468" s="55">
        <v>36</v>
      </c>
      <c r="P1468" s="64">
        <v>7732260.3</v>
      </c>
      <c r="Q1468" s="64">
        <v>419647.4</v>
      </c>
      <c r="R1468" s="55">
        <v>36</v>
      </c>
      <c r="S1468" s="57">
        <v>30.9</v>
      </c>
      <c r="T1468" s="65">
        <f t="shared" si="9"/>
        <v>3.09</v>
      </c>
      <c r="AI1468" s="64">
        <v>61.8</v>
      </c>
      <c r="AR1468" s="57" t="s">
        <v>1609</v>
      </c>
      <c r="AT1468" s="66">
        <v>1947</v>
      </c>
      <c r="BM1468" s="66" t="s">
        <v>1240</v>
      </c>
    </row>
    <row r="1469" spans="1:65" s="72" customFormat="1" ht="11.25">
      <c r="A1469" s="55">
        <v>1452</v>
      </c>
      <c r="B1469" s="72" t="s">
        <v>154</v>
      </c>
      <c r="C1469" s="72" t="s">
        <v>1878</v>
      </c>
      <c r="L1469" s="72" t="s">
        <v>1053</v>
      </c>
      <c r="M1469" s="73"/>
      <c r="N1469" s="73"/>
      <c r="O1469" s="55">
        <v>36</v>
      </c>
      <c r="P1469" s="73">
        <v>7732766.6</v>
      </c>
      <c r="Q1469" s="73">
        <v>419466.4</v>
      </c>
      <c r="R1469" s="55">
        <v>36</v>
      </c>
      <c r="S1469" s="72">
        <v>84.6</v>
      </c>
      <c r="T1469" s="65">
        <f t="shared" si="9"/>
        <v>8.459999999999999</v>
      </c>
      <c r="X1469" s="57"/>
      <c r="AI1469" s="73">
        <v>83</v>
      </c>
      <c r="AR1469" s="72" t="s">
        <v>1609</v>
      </c>
      <c r="AT1469" s="74">
        <v>1947</v>
      </c>
      <c r="BF1469" s="72" t="s">
        <v>795</v>
      </c>
      <c r="BM1469" s="74"/>
    </row>
    <row r="1470" spans="1:65" s="72" customFormat="1" ht="11.25">
      <c r="A1470" s="55">
        <v>1453</v>
      </c>
      <c r="B1470" s="57" t="s">
        <v>222</v>
      </c>
      <c r="C1470" s="72" t="s">
        <v>1879</v>
      </c>
      <c r="N1470" s="73"/>
      <c r="O1470" s="55">
        <v>36</v>
      </c>
      <c r="P1470" s="75">
        <f>P1469+(S1469-W1470/2)*COS(T1470*PI()/200)</f>
        <v>7732795.331329678</v>
      </c>
      <c r="Q1470" s="75">
        <f>Q1469+(S1469-W1470/2)*SIN(T1470*PI()/200)</f>
        <v>419545.942362871</v>
      </c>
      <c r="R1470" s="76">
        <v>35</v>
      </c>
      <c r="S1470" s="75">
        <f>SQRT((P1471-P1469)^2+(Q1471-Q1469)^2)</f>
        <v>91.54463392264316</v>
      </c>
      <c r="T1470" s="77">
        <f>IF(ATAN2((P1471-P1469),(Q1471-Q1469))&lt;0,ATAN2((P1471-P1469),(Q1471-Q1469))+2*PI(),ATAN2((P1471-P1469),(Q1471-Q1469)))*200/PI()</f>
        <v>77.93320003309142</v>
      </c>
      <c r="U1470" s="75"/>
      <c r="V1470" s="75"/>
      <c r="W1470" s="75">
        <f>(S1469+S1471)-S1470</f>
        <v>0.05536607735683674</v>
      </c>
      <c r="X1470" s="57">
        <v>655</v>
      </c>
      <c r="Y1470" s="65">
        <f>SUM($X$18:X1470)</f>
        <v>171824.25</v>
      </c>
      <c r="Z1470" s="57"/>
      <c r="AA1470" s="64"/>
      <c r="AI1470" s="73"/>
      <c r="AR1470" s="72" t="s">
        <v>1609</v>
      </c>
      <c r="AT1470" s="74">
        <v>1947</v>
      </c>
      <c r="BM1470" s="74" t="s">
        <v>225</v>
      </c>
    </row>
    <row r="1471" spans="1:65" s="80" customFormat="1" ht="11.25">
      <c r="A1471" s="55">
        <v>1454</v>
      </c>
      <c r="B1471" s="80" t="s">
        <v>154</v>
      </c>
      <c r="C1471" s="80" t="s">
        <v>1880</v>
      </c>
      <c r="L1471" s="57" t="s">
        <v>1053</v>
      </c>
      <c r="N1471" s="81"/>
      <c r="O1471" s="55">
        <v>36</v>
      </c>
      <c r="P1471" s="81">
        <v>7732797.7</v>
      </c>
      <c r="Q1471" s="81">
        <v>419552.5</v>
      </c>
      <c r="R1471" s="55">
        <v>36</v>
      </c>
      <c r="S1471" s="80">
        <v>7</v>
      </c>
      <c r="T1471" s="65">
        <f t="shared" si="9"/>
        <v>0.7</v>
      </c>
      <c r="X1471" s="57"/>
      <c r="AI1471" s="81">
        <v>60.2</v>
      </c>
      <c r="AR1471" s="80" t="s">
        <v>1609</v>
      </c>
      <c r="AT1471" s="82">
        <v>1947</v>
      </c>
      <c r="BF1471" s="80" t="s">
        <v>1881</v>
      </c>
      <c r="BM1471" s="82"/>
    </row>
    <row r="1472" spans="1:65" s="57" customFormat="1" ht="11.25">
      <c r="A1472" s="55">
        <v>1455</v>
      </c>
      <c r="B1472" s="57" t="s">
        <v>154</v>
      </c>
      <c r="C1472" s="57" t="s">
        <v>1878</v>
      </c>
      <c r="L1472" s="57" t="s">
        <v>1053</v>
      </c>
      <c r="M1472" s="64"/>
      <c r="N1472" s="64"/>
      <c r="O1472" s="55">
        <v>36</v>
      </c>
      <c r="P1472" s="64">
        <v>7732766.6</v>
      </c>
      <c r="Q1472" s="64">
        <v>419466.4</v>
      </c>
      <c r="R1472" s="55">
        <v>36</v>
      </c>
      <c r="S1472" s="57">
        <v>84.6</v>
      </c>
      <c r="T1472" s="65">
        <f t="shared" si="9"/>
        <v>8.459999999999999</v>
      </c>
      <c r="AI1472" s="64">
        <v>83</v>
      </c>
      <c r="AR1472" s="57" t="s">
        <v>1609</v>
      </c>
      <c r="AT1472" s="66">
        <v>1947</v>
      </c>
      <c r="BF1472" s="57" t="s">
        <v>795</v>
      </c>
      <c r="BM1472" s="66"/>
    </row>
    <row r="1473" spans="1:65" s="57" customFormat="1" ht="11.25">
      <c r="A1473" s="55">
        <v>1456</v>
      </c>
      <c r="B1473" s="57" t="s">
        <v>222</v>
      </c>
      <c r="C1473" s="57" t="s">
        <v>1879</v>
      </c>
      <c r="N1473" s="64"/>
      <c r="O1473" s="55">
        <v>36</v>
      </c>
      <c r="P1473" s="75">
        <f>P1472+(S1472-W1473/2)*COS(T1473*PI()/200)</f>
        <v>7732795.327306708</v>
      </c>
      <c r="Q1473" s="75">
        <f>Q1472+(S1472-W1473/2)*SIN(T1473*PI()/200)</f>
        <v>419545.99707148434</v>
      </c>
      <c r="R1473" s="76">
        <v>35</v>
      </c>
      <c r="S1473" s="75">
        <f>SQRT((P1474-P1472)^2+(Q1474-Q1472)^2)</f>
        <v>116.94481604592308</v>
      </c>
      <c r="T1473" s="77">
        <f>IF(ATAN2((P1474-P1472),(Q1474-Q1472))&lt;0,ATAN2((P1474-P1472),(Q1474-Q1472))+2*PI(),ATAN2((P1474-P1472),(Q1474-Q1472)))*200/PI()</f>
        <v>77.9500288158144</v>
      </c>
      <c r="U1473" s="75"/>
      <c r="V1473" s="75"/>
      <c r="W1473" s="75">
        <f>(S1472+S1474)-S1473</f>
        <v>-0.04481604592308486</v>
      </c>
      <c r="AA1473" s="64"/>
      <c r="AI1473" s="64"/>
      <c r="AR1473" s="57" t="s">
        <v>1609</v>
      </c>
      <c r="AT1473" s="66">
        <v>1964</v>
      </c>
      <c r="BM1473" s="66" t="s">
        <v>225</v>
      </c>
    </row>
    <row r="1474" spans="1:65" s="57" customFormat="1" ht="11.25">
      <c r="A1474" s="55">
        <v>1457</v>
      </c>
      <c r="B1474" s="57" t="s">
        <v>154</v>
      </c>
      <c r="C1474" s="57" t="s">
        <v>1882</v>
      </c>
      <c r="L1474" s="57" t="s">
        <v>1053</v>
      </c>
      <c r="M1474" s="64"/>
      <c r="N1474" s="64"/>
      <c r="O1474" s="55">
        <v>36</v>
      </c>
      <c r="P1474" s="64">
        <v>7732806.3</v>
      </c>
      <c r="Q1474" s="64">
        <v>419576.4</v>
      </c>
      <c r="R1474" s="55">
        <v>36</v>
      </c>
      <c r="S1474" s="57">
        <v>32.3</v>
      </c>
      <c r="T1474" s="65">
        <f t="shared" si="9"/>
        <v>3.2299999999999995</v>
      </c>
      <c r="AI1474" s="64">
        <v>60.2</v>
      </c>
      <c r="AR1474" s="57" t="s">
        <v>1609</v>
      </c>
      <c r="AT1474" s="66">
        <v>1964</v>
      </c>
      <c r="BF1474" s="57" t="s">
        <v>795</v>
      </c>
      <c r="BM1474" s="66"/>
    </row>
    <row r="1475" spans="1:65" s="72" customFormat="1" ht="11.25">
      <c r="A1475" s="55">
        <v>1458</v>
      </c>
      <c r="B1475" s="72" t="s">
        <v>154</v>
      </c>
      <c r="C1475" s="72" t="s">
        <v>1883</v>
      </c>
      <c r="L1475" s="72" t="s">
        <v>1053</v>
      </c>
      <c r="N1475" s="73"/>
      <c r="O1475" s="55">
        <v>36</v>
      </c>
      <c r="P1475" s="73">
        <v>7733402.9</v>
      </c>
      <c r="Q1475" s="73">
        <v>419786.7</v>
      </c>
      <c r="R1475" s="55">
        <v>36</v>
      </c>
      <c r="S1475" s="72">
        <v>32.6</v>
      </c>
      <c r="T1475" s="65">
        <f t="shared" si="9"/>
        <v>3.2600000000000002</v>
      </c>
      <c r="X1475" s="57"/>
      <c r="AI1475" s="73">
        <v>74.6</v>
      </c>
      <c r="AR1475" s="72" t="s">
        <v>1609</v>
      </c>
      <c r="AT1475" s="74">
        <v>1947</v>
      </c>
      <c r="BF1475" s="72" t="s">
        <v>1884</v>
      </c>
      <c r="BM1475" s="74"/>
    </row>
    <row r="1476" spans="1:65" s="72" customFormat="1" ht="11.25">
      <c r="A1476" s="55">
        <v>1459</v>
      </c>
      <c r="B1476" s="57" t="s">
        <v>222</v>
      </c>
      <c r="C1476" s="72" t="s">
        <v>1885</v>
      </c>
      <c r="N1476" s="73"/>
      <c r="O1476" s="55">
        <v>36</v>
      </c>
      <c r="P1476" s="75">
        <f>P1475+(S1475-W1476/2)*COS(T1476*PI()/200)</f>
        <v>7733373.477061028</v>
      </c>
      <c r="Q1476" s="75">
        <f>Q1475+(S1475-W1476/2)*SIN(T1476*PI()/200)</f>
        <v>419772.7574226474</v>
      </c>
      <c r="R1476" s="76">
        <v>35</v>
      </c>
      <c r="S1476" s="75">
        <f>SQRT((P1477-P1475)^2+(Q1477-Q1475)^2)</f>
        <v>63.51850124210583</v>
      </c>
      <c r="T1476" s="77">
        <f>IF(ATAN2((P1477-P1475),(Q1477-Q1475))&lt;0,ATAN2((P1477-P1475),(Q1477-Q1475))+2*PI(),ATAN2((P1477-P1475),(Q1477-Q1475)))*200/PI()</f>
        <v>228.17195223113595</v>
      </c>
      <c r="U1476" s="75"/>
      <c r="V1476" s="75"/>
      <c r="W1476" s="75">
        <f>(S1475+S1477)-S1476</f>
        <v>0.08149875789417393</v>
      </c>
      <c r="X1476" s="57">
        <v>895</v>
      </c>
      <c r="Y1476" s="65">
        <f>SUM($X$18:X1476)</f>
        <v>172719.25</v>
      </c>
      <c r="Z1476" s="57"/>
      <c r="AA1476" s="64"/>
      <c r="AI1476" s="73"/>
      <c r="AR1476" s="72" t="s">
        <v>1609</v>
      </c>
      <c r="AT1476" s="74">
        <v>1947</v>
      </c>
      <c r="BM1476" s="74" t="s">
        <v>225</v>
      </c>
    </row>
    <row r="1477" spans="1:65" s="72" customFormat="1" ht="11.25">
      <c r="A1477" s="55">
        <v>1460</v>
      </c>
      <c r="B1477" s="72" t="s">
        <v>154</v>
      </c>
      <c r="C1477" s="72" t="s">
        <v>1886</v>
      </c>
      <c r="L1477" s="72" t="s">
        <v>1053</v>
      </c>
      <c r="M1477" s="73"/>
      <c r="N1477" s="73"/>
      <c r="O1477" s="55">
        <v>36</v>
      </c>
      <c r="P1477" s="73">
        <v>7733345.5</v>
      </c>
      <c r="Q1477" s="73">
        <v>419759.5</v>
      </c>
      <c r="R1477" s="55">
        <v>36</v>
      </c>
      <c r="S1477" s="72">
        <v>31</v>
      </c>
      <c r="T1477" s="65">
        <f t="shared" si="9"/>
        <v>3.1</v>
      </c>
      <c r="X1477" s="57"/>
      <c r="AI1477" s="73">
        <v>57.5</v>
      </c>
      <c r="AR1477" s="72" t="s">
        <v>1609</v>
      </c>
      <c r="AT1477" s="74">
        <v>1947</v>
      </c>
      <c r="BF1477" s="72" t="s">
        <v>795</v>
      </c>
      <c r="BM1477" s="74"/>
    </row>
    <row r="1478" spans="1:65" s="57" customFormat="1" ht="11.25">
      <c r="A1478" s="55">
        <v>1461</v>
      </c>
      <c r="B1478" s="57" t="s">
        <v>154</v>
      </c>
      <c r="C1478" s="57" t="s">
        <v>1887</v>
      </c>
      <c r="L1478" s="57" t="s">
        <v>1053</v>
      </c>
      <c r="M1478" s="64"/>
      <c r="N1478" s="64"/>
      <c r="O1478" s="55">
        <v>36</v>
      </c>
      <c r="P1478" s="64">
        <v>7733405.5</v>
      </c>
      <c r="Q1478" s="64">
        <v>419788</v>
      </c>
      <c r="R1478" s="55">
        <v>36</v>
      </c>
      <c r="S1478" s="57">
        <v>35.4</v>
      </c>
      <c r="T1478" s="65">
        <f t="shared" si="9"/>
        <v>3.54</v>
      </c>
      <c r="AI1478" s="64">
        <v>74.6</v>
      </c>
      <c r="AR1478" s="57" t="s">
        <v>1609</v>
      </c>
      <c r="AT1478" s="66">
        <v>1957</v>
      </c>
      <c r="BF1478" s="57" t="s">
        <v>1888</v>
      </c>
      <c r="BM1478" s="66"/>
    </row>
    <row r="1479" spans="1:65" s="57" customFormat="1" ht="11.25">
      <c r="A1479" s="55">
        <v>1462</v>
      </c>
      <c r="B1479" s="57" t="s">
        <v>222</v>
      </c>
      <c r="C1479" s="57" t="s">
        <v>1885</v>
      </c>
      <c r="N1479" s="64"/>
      <c r="O1479" s="55">
        <v>36</v>
      </c>
      <c r="P1479" s="75">
        <f>P1478+(S1478-W1479/2)*COS(T1479*PI()/200)</f>
        <v>7733373.512789491</v>
      </c>
      <c r="Q1479" s="75">
        <f>Q1478+(S1478-W1479/2)*SIN(T1479*PI()/200)</f>
        <v>419772.80607500795</v>
      </c>
      <c r="R1479" s="76">
        <v>35</v>
      </c>
      <c r="S1479" s="75">
        <f>SQRT((P1480-P1478)^2+(Q1480-Q1478)^2)</f>
        <v>66.42476947645359</v>
      </c>
      <c r="T1479" s="77">
        <f>IF(ATAN2((P1480-P1478),(Q1480-Q1478))&lt;0,ATAN2((P1480-P1478),(Q1480-Q1478))+2*PI(),ATAN2((P1480-P1478),(Q1480-Q1478)))*200/PI()</f>
        <v>228.2307978988316</v>
      </c>
      <c r="U1479" s="75"/>
      <c r="V1479" s="75"/>
      <c r="W1479" s="75">
        <f>(S1478+S1480)-S1479</f>
        <v>-0.02476947645358507</v>
      </c>
      <c r="AA1479" s="64"/>
      <c r="AI1479" s="64"/>
      <c r="AR1479" s="57" t="s">
        <v>1609</v>
      </c>
      <c r="AT1479" s="66">
        <v>1957</v>
      </c>
      <c r="BM1479" s="66" t="s">
        <v>225</v>
      </c>
    </row>
    <row r="1480" spans="1:65" s="57" customFormat="1" ht="11.25">
      <c r="A1480" s="55">
        <v>1463</v>
      </c>
      <c r="B1480" s="57" t="s">
        <v>154</v>
      </c>
      <c r="C1480" s="57" t="s">
        <v>1886</v>
      </c>
      <c r="L1480" s="57" t="s">
        <v>1053</v>
      </c>
      <c r="M1480" s="64"/>
      <c r="N1480" s="64"/>
      <c r="O1480" s="55">
        <v>36</v>
      </c>
      <c r="P1480" s="64">
        <v>7733345.5</v>
      </c>
      <c r="Q1480" s="64">
        <v>419759.5</v>
      </c>
      <c r="R1480" s="55">
        <v>36</v>
      </c>
      <c r="S1480" s="57">
        <v>31</v>
      </c>
      <c r="T1480" s="65">
        <f t="shared" si="9"/>
        <v>3.1</v>
      </c>
      <c r="AI1480" s="64">
        <v>57.5</v>
      </c>
      <c r="AR1480" s="57" t="s">
        <v>1609</v>
      </c>
      <c r="AT1480" s="66">
        <v>1947</v>
      </c>
      <c r="BF1480" s="57" t="s">
        <v>795</v>
      </c>
      <c r="BM1480" s="66"/>
    </row>
    <row r="1481" spans="1:65" s="57" customFormat="1" ht="11.25">
      <c r="A1481" s="55">
        <v>1464</v>
      </c>
      <c r="B1481" s="57" t="s">
        <v>154</v>
      </c>
      <c r="C1481" s="57" t="s">
        <v>1889</v>
      </c>
      <c r="L1481" s="57" t="s">
        <v>1053</v>
      </c>
      <c r="M1481" s="64"/>
      <c r="N1481" s="64"/>
      <c r="O1481" s="55">
        <v>36</v>
      </c>
      <c r="P1481" s="64">
        <v>7733422.6</v>
      </c>
      <c r="Q1481" s="64">
        <v>420199.3</v>
      </c>
      <c r="R1481" s="55">
        <v>36</v>
      </c>
      <c r="S1481" s="57">
        <v>45.4</v>
      </c>
      <c r="T1481" s="65">
        <f t="shared" si="9"/>
        <v>4.54</v>
      </c>
      <c r="AI1481" s="64">
        <v>58.9</v>
      </c>
      <c r="AR1481" s="57" t="s">
        <v>1609</v>
      </c>
      <c r="AT1481" s="66">
        <v>1947</v>
      </c>
      <c r="BM1481" s="66"/>
    </row>
    <row r="1482" spans="1:65" s="57" customFormat="1" ht="11.25">
      <c r="A1482" s="55">
        <v>1465</v>
      </c>
      <c r="B1482" s="57" t="s">
        <v>222</v>
      </c>
      <c r="C1482" s="57" t="s">
        <v>1890</v>
      </c>
      <c r="N1482" s="64"/>
      <c r="O1482" s="55">
        <v>36</v>
      </c>
      <c r="P1482" s="75">
        <f>P1481+(S1481-W1482/2)*COS(T1482*PI()/200)</f>
        <v>7733396.019678587</v>
      </c>
      <c r="Q1482" s="75">
        <f>Q1481+(S1481-W1482/2)*SIN(T1482*PI()/200)</f>
        <v>420162.4894517887</v>
      </c>
      <c r="R1482" s="76">
        <v>35</v>
      </c>
      <c r="S1482" s="75">
        <f>SQRT((P1483-P1481)^2+(Q1483-Q1481)^2)</f>
        <v>49.708148225189206</v>
      </c>
      <c r="T1482" s="77">
        <f>IF(ATAN2((P1483-P1481),(Q1483-Q1481))&lt;0,ATAN2((P1483-P1481),(Q1483-Q1481))+2*PI(),ATAN2((P1483-P1481),(Q1483-Q1481)))*200/PI()</f>
        <v>260.18615365757023</v>
      </c>
      <c r="U1482" s="75"/>
      <c r="V1482" s="75"/>
      <c r="W1482" s="75">
        <f>(S1481+S1483)-S1482</f>
        <v>-0.008148225189209768</v>
      </c>
      <c r="X1482" s="57">
        <v>930</v>
      </c>
      <c r="Y1482" s="65">
        <f>SUM($X$18:X1482)</f>
        <v>173649.25</v>
      </c>
      <c r="AA1482" s="64"/>
      <c r="AI1482" s="64"/>
      <c r="AR1482" s="57" t="s">
        <v>1609</v>
      </c>
      <c r="AT1482" s="66">
        <v>1947</v>
      </c>
      <c r="BM1482" s="66" t="s">
        <v>225</v>
      </c>
    </row>
    <row r="1483" spans="1:65" s="57" customFormat="1" ht="11.25">
      <c r="A1483" s="55">
        <v>1466</v>
      </c>
      <c r="B1483" s="57" t="s">
        <v>154</v>
      </c>
      <c r="C1483" s="57" t="s">
        <v>1891</v>
      </c>
      <c r="L1483" s="57" t="s">
        <v>1053</v>
      </c>
      <c r="M1483" s="64"/>
      <c r="N1483" s="64"/>
      <c r="O1483" s="55">
        <v>36</v>
      </c>
      <c r="P1483" s="64">
        <v>7733393.5</v>
      </c>
      <c r="Q1483" s="64">
        <v>420159</v>
      </c>
      <c r="R1483" s="55">
        <v>36</v>
      </c>
      <c r="S1483" s="57">
        <v>4.3</v>
      </c>
      <c r="T1483" s="65">
        <f t="shared" si="9"/>
        <v>0.43</v>
      </c>
      <c r="AI1483" s="64">
        <v>56.5</v>
      </c>
      <c r="AR1483" s="57" t="s">
        <v>1609</v>
      </c>
      <c r="AT1483" s="66">
        <v>1947</v>
      </c>
      <c r="BM1483" s="66"/>
    </row>
    <row r="1484" spans="1:65" s="57" customFormat="1" ht="11.25">
      <c r="A1484" s="55">
        <v>1467</v>
      </c>
      <c r="B1484" s="57" t="s">
        <v>154</v>
      </c>
      <c r="C1484" s="57" t="s">
        <v>1892</v>
      </c>
      <c r="L1484" s="57" t="s">
        <v>1053</v>
      </c>
      <c r="M1484" s="64"/>
      <c r="N1484" s="64"/>
      <c r="O1484" s="55">
        <v>36</v>
      </c>
      <c r="P1484" s="64">
        <v>7733711.6</v>
      </c>
      <c r="Q1484" s="64">
        <v>420431.4</v>
      </c>
      <c r="R1484" s="55">
        <v>36</v>
      </c>
      <c r="S1484" s="57">
        <v>29.7</v>
      </c>
      <c r="T1484" s="65">
        <f t="shared" si="9"/>
        <v>2.9699999999999998</v>
      </c>
      <c r="AI1484" s="64">
        <v>54</v>
      </c>
      <c r="AR1484" s="57" t="s">
        <v>1609</v>
      </c>
      <c r="AT1484" s="66">
        <v>1947</v>
      </c>
      <c r="BM1484" s="66"/>
    </row>
    <row r="1485" spans="1:65" s="57" customFormat="1" ht="11.25">
      <c r="A1485" s="55">
        <v>1468</v>
      </c>
      <c r="B1485" s="57" t="s">
        <v>222</v>
      </c>
      <c r="C1485" s="57" t="s">
        <v>1893</v>
      </c>
      <c r="N1485" s="64"/>
      <c r="O1485" s="55">
        <v>36</v>
      </c>
      <c r="P1485" s="75">
        <f>P1484+(S1484-W1485/2)*COS(T1485*PI()/200)</f>
        <v>7733720.438767326</v>
      </c>
      <c r="Q1485" s="75">
        <f>Q1484+(S1484-W1485/2)*SIN(T1485*PI()/200)</f>
        <v>420459.7691020037</v>
      </c>
      <c r="R1485" s="76">
        <v>35</v>
      </c>
      <c r="S1485" s="75">
        <f>SQRT((P1486-P1484)^2+(Q1486-Q1484)^2)</f>
        <v>97.82826789852714</v>
      </c>
      <c r="T1485" s="77">
        <f>IF(ATAN2((P1486-P1484),(Q1486-Q1484))&lt;0,ATAN2((P1486-P1484),(Q1486-Q1484))+2*PI(),ATAN2((P1486-P1484),(Q1486-Q1484)))*200/PI()</f>
        <v>80.77209929487825</v>
      </c>
      <c r="U1485" s="75"/>
      <c r="V1485" s="75"/>
      <c r="W1485" s="75">
        <f>(S1484+S1486)-S1485</f>
        <v>-0.028267898527147395</v>
      </c>
      <c r="X1485" s="57">
        <v>370</v>
      </c>
      <c r="Y1485" s="65">
        <f>SUM($X$18:X1485)</f>
        <v>174019.25</v>
      </c>
      <c r="AA1485" s="64"/>
      <c r="AI1485" s="64"/>
      <c r="AR1485" s="57" t="s">
        <v>1609</v>
      </c>
      <c r="AT1485" s="66">
        <v>1947</v>
      </c>
      <c r="BM1485" s="66" t="s">
        <v>225</v>
      </c>
    </row>
    <row r="1486" spans="1:65" s="57" customFormat="1" ht="11.25">
      <c r="A1486" s="55">
        <v>1469</v>
      </c>
      <c r="B1486" s="57" t="s">
        <v>154</v>
      </c>
      <c r="C1486" s="57" t="s">
        <v>1894</v>
      </c>
      <c r="L1486" s="57" t="s">
        <v>1053</v>
      </c>
      <c r="M1486" s="64"/>
      <c r="N1486" s="64"/>
      <c r="O1486" s="55">
        <v>36</v>
      </c>
      <c r="P1486" s="64">
        <v>7733740.7</v>
      </c>
      <c r="Q1486" s="64">
        <v>420524.8</v>
      </c>
      <c r="R1486" s="55">
        <v>36</v>
      </c>
      <c r="S1486" s="57">
        <v>68.1</v>
      </c>
      <c r="T1486" s="65">
        <f t="shared" si="9"/>
        <v>6.81</v>
      </c>
      <c r="AI1486" s="64">
        <v>74.1</v>
      </c>
      <c r="AR1486" s="57" t="s">
        <v>1609</v>
      </c>
      <c r="AT1486" s="66">
        <v>1947</v>
      </c>
      <c r="BM1486" s="66"/>
    </row>
    <row r="1487" spans="1:65" s="72" customFormat="1" ht="11.25">
      <c r="A1487" s="55">
        <v>1470</v>
      </c>
      <c r="B1487" s="72" t="s">
        <v>154</v>
      </c>
      <c r="C1487" s="72" t="s">
        <v>1895</v>
      </c>
      <c r="L1487" s="72" t="s">
        <v>1053</v>
      </c>
      <c r="M1487" s="73"/>
      <c r="N1487" s="73"/>
      <c r="O1487" s="55">
        <v>36</v>
      </c>
      <c r="P1487" s="73">
        <v>7734053.9</v>
      </c>
      <c r="Q1487" s="73">
        <v>420319.7</v>
      </c>
      <c r="R1487" s="55">
        <v>36</v>
      </c>
      <c r="S1487" s="72">
        <v>24.7</v>
      </c>
      <c r="T1487" s="65">
        <f t="shared" si="9"/>
        <v>2.4699999999999998</v>
      </c>
      <c r="X1487" s="57"/>
      <c r="AI1487" s="73">
        <v>52.8</v>
      </c>
      <c r="AR1487" s="72" t="s">
        <v>1609</v>
      </c>
      <c r="AT1487" s="74">
        <v>1947</v>
      </c>
      <c r="BM1487" s="74"/>
    </row>
    <row r="1488" spans="1:65" s="72" customFormat="1" ht="11.25">
      <c r="A1488" s="55">
        <v>1471</v>
      </c>
      <c r="B1488" s="57" t="s">
        <v>222</v>
      </c>
      <c r="C1488" s="72" t="s">
        <v>1896</v>
      </c>
      <c r="N1488" s="73"/>
      <c r="O1488" s="55">
        <v>36</v>
      </c>
      <c r="P1488" s="75">
        <f>P1487+(S1487-W1488/2)*COS(T1488*PI()/200)</f>
        <v>7734056.279724487</v>
      </c>
      <c r="Q1488" s="75">
        <f>Q1487+(S1487-W1488/2)*SIN(T1488*PI()/200)</f>
        <v>420344.26715573587</v>
      </c>
      <c r="R1488" s="76">
        <v>35</v>
      </c>
      <c r="S1488" s="75">
        <f>SQRT((P1489-P1487)^2+(Q1489-Q1487)^2)</f>
        <v>35.26428788441029</v>
      </c>
      <c r="T1488" s="77">
        <f>IF(ATAN2((P1489-P1487),(Q1489-Q1487))&lt;0,ATAN2((P1489-P1487),(Q1489-Q1487))+2*PI(),ATAN2((P1489-P1487),(Q1489-Q1487)))*200/PI()</f>
        <v>93.85249231083296</v>
      </c>
      <c r="U1488" s="75"/>
      <c r="V1488" s="75"/>
      <c r="W1488" s="75">
        <f>(S1487+S1489)-S1488</f>
        <v>0.035712115589710436</v>
      </c>
      <c r="X1488" s="57">
        <v>260</v>
      </c>
      <c r="Y1488" s="65">
        <f>SUM($X$18:X1488)</f>
        <v>174279.25</v>
      </c>
      <c r="Z1488" s="57"/>
      <c r="AA1488" s="64"/>
      <c r="AI1488" s="73"/>
      <c r="AR1488" s="72" t="s">
        <v>1609</v>
      </c>
      <c r="AT1488" s="74">
        <v>1947</v>
      </c>
      <c r="BM1488" s="74" t="s">
        <v>225</v>
      </c>
    </row>
    <row r="1489" spans="1:65" s="72" customFormat="1" ht="11.25">
      <c r="A1489" s="55">
        <v>1472</v>
      </c>
      <c r="B1489" s="72" t="s">
        <v>154</v>
      </c>
      <c r="C1489" s="72" t="s">
        <v>1897</v>
      </c>
      <c r="L1489" s="72" t="s">
        <v>1053</v>
      </c>
      <c r="N1489" s="73"/>
      <c r="O1489" s="55">
        <v>36</v>
      </c>
      <c r="P1489" s="73">
        <v>7734057.3</v>
      </c>
      <c r="Q1489" s="73">
        <v>420354.8</v>
      </c>
      <c r="R1489" s="55">
        <v>36</v>
      </c>
      <c r="S1489" s="72">
        <v>10.6</v>
      </c>
      <c r="T1489" s="65">
        <f t="shared" si="9"/>
        <v>1.06</v>
      </c>
      <c r="X1489" s="57"/>
      <c r="AI1489" s="73">
        <v>53.2</v>
      </c>
      <c r="AR1489" s="72" t="s">
        <v>1609</v>
      </c>
      <c r="AT1489" s="74">
        <v>1947</v>
      </c>
      <c r="BF1489" s="72" t="s">
        <v>1898</v>
      </c>
      <c r="BM1489" s="74"/>
    </row>
    <row r="1490" spans="1:65" s="57" customFormat="1" ht="11.25">
      <c r="A1490" s="55">
        <v>1473</v>
      </c>
      <c r="B1490" s="57" t="s">
        <v>154</v>
      </c>
      <c r="C1490" s="57" t="s">
        <v>1895</v>
      </c>
      <c r="L1490" s="57" t="s">
        <v>1053</v>
      </c>
      <c r="M1490" s="64"/>
      <c r="N1490" s="64"/>
      <c r="O1490" s="55">
        <v>36</v>
      </c>
      <c r="P1490" s="64">
        <v>7734053.9</v>
      </c>
      <c r="Q1490" s="64">
        <v>420319.7</v>
      </c>
      <c r="R1490" s="55">
        <v>36</v>
      </c>
      <c r="S1490" s="57">
        <v>24.7</v>
      </c>
      <c r="T1490" s="65">
        <f t="shared" si="9"/>
        <v>2.4699999999999998</v>
      </c>
      <c r="AI1490" s="64">
        <v>52.8</v>
      </c>
      <c r="AR1490" s="57" t="s">
        <v>1609</v>
      </c>
      <c r="AT1490" s="66">
        <v>1947</v>
      </c>
      <c r="BM1490" s="66"/>
    </row>
    <row r="1491" spans="1:65" s="57" customFormat="1" ht="11.25">
      <c r="A1491" s="55">
        <v>1474</v>
      </c>
      <c r="B1491" s="57" t="s">
        <v>222</v>
      </c>
      <c r="C1491" s="57" t="s">
        <v>1896</v>
      </c>
      <c r="N1491" s="64"/>
      <c r="O1491" s="55">
        <v>36</v>
      </c>
      <c r="P1491" s="75">
        <f>P1490+(S1490-W1491/2)*COS(T1491*PI()/200)</f>
        <v>7734048.475460093</v>
      </c>
      <c r="Q1491" s="75">
        <f>Q1490+(S1490-W1491/2)*SIN(T1491*PI()/200)</f>
        <v>420343.786978757</v>
      </c>
      <c r="R1491" s="76">
        <v>35</v>
      </c>
      <c r="S1491" s="75">
        <f>SQRT((P1492-P1490)^2+(Q1492-Q1490)^2)</f>
        <v>73.28048921791299</v>
      </c>
      <c r="T1491" s="77">
        <f>IF(ATAN2((P1492-P1490),(Q1492-Q1490))&lt;0,ATAN2((P1492-P1490),(Q1492-Q1490))+2*PI(),ATAN2((P1492-P1490),(Q1492-Q1490)))*200/PI()</f>
        <v>114.1018164279271</v>
      </c>
      <c r="U1491" s="75"/>
      <c r="V1491" s="75"/>
      <c r="W1491" s="75">
        <f>(S1490+S1492)-S1491</f>
        <v>0.019510782087010625</v>
      </c>
      <c r="AA1491" s="64"/>
      <c r="AI1491" s="64"/>
      <c r="AR1491" s="57" t="s">
        <v>1609</v>
      </c>
      <c r="AT1491" s="66">
        <v>1997</v>
      </c>
      <c r="BM1491" s="66" t="s">
        <v>225</v>
      </c>
    </row>
    <row r="1492" spans="1:65" s="57" customFormat="1" ht="11.25">
      <c r="A1492" s="55">
        <v>1475</v>
      </c>
      <c r="B1492" s="57" t="s">
        <v>154</v>
      </c>
      <c r="C1492" s="57" t="s">
        <v>1899</v>
      </c>
      <c r="L1492" s="57" t="s">
        <v>1053</v>
      </c>
      <c r="N1492" s="64"/>
      <c r="O1492" s="55">
        <v>36</v>
      </c>
      <c r="P1492" s="64">
        <v>7734037.8</v>
      </c>
      <c r="Q1492" s="64">
        <v>420391.19</v>
      </c>
      <c r="R1492" s="55">
        <v>36</v>
      </c>
      <c r="S1492" s="93">
        <v>48.6</v>
      </c>
      <c r="T1492" s="65">
        <f t="shared" si="9"/>
        <v>4.86</v>
      </c>
      <c r="U1492" s="64"/>
      <c r="V1492" s="64"/>
      <c r="W1492" s="64"/>
      <c r="AA1492" s="64"/>
      <c r="AG1492" s="57" t="s">
        <v>1900</v>
      </c>
      <c r="AI1492" s="64"/>
      <c r="AR1492" s="57" t="s">
        <v>1609</v>
      </c>
      <c r="AT1492" s="66">
        <v>1997</v>
      </c>
      <c r="BF1492" s="57" t="s">
        <v>1901</v>
      </c>
      <c r="BM1492" s="66"/>
    </row>
    <row r="1493" spans="1:65" s="57" customFormat="1" ht="11.25">
      <c r="A1493" s="55">
        <v>1476</v>
      </c>
      <c r="B1493" s="57" t="s">
        <v>154</v>
      </c>
      <c r="C1493" s="57" t="s">
        <v>1902</v>
      </c>
      <c r="L1493" s="57" t="s">
        <v>1053</v>
      </c>
      <c r="M1493" s="64"/>
      <c r="N1493" s="64"/>
      <c r="O1493" s="55">
        <v>36</v>
      </c>
      <c r="P1493" s="64">
        <v>7734283.1</v>
      </c>
      <c r="Q1493" s="64">
        <v>420393.2</v>
      </c>
      <c r="R1493" s="55">
        <v>36</v>
      </c>
      <c r="S1493" s="57">
        <v>18</v>
      </c>
      <c r="T1493" s="65">
        <f t="shared" si="9"/>
        <v>1.8</v>
      </c>
      <c r="AI1493" s="64">
        <v>52.4</v>
      </c>
      <c r="AR1493" s="57" t="s">
        <v>1609</v>
      </c>
      <c r="AT1493" s="66">
        <v>1947</v>
      </c>
      <c r="BM1493" s="66"/>
    </row>
    <row r="1494" spans="1:65" s="57" customFormat="1" ht="11.25">
      <c r="A1494" s="55">
        <v>1477</v>
      </c>
      <c r="B1494" s="57" t="s">
        <v>222</v>
      </c>
      <c r="C1494" s="57" t="s">
        <v>1903</v>
      </c>
      <c r="N1494" s="64"/>
      <c r="O1494" s="55">
        <v>36</v>
      </c>
      <c r="P1494" s="75">
        <f>P1493+(S1493-W1494/2)*COS(T1494*PI()/200)</f>
        <v>7734278.881900312</v>
      </c>
      <c r="Q1494" s="75">
        <f>Q1493+(S1493-W1494/2)*SIN(T1494*PI()/200)</f>
        <v>420410.6988491964</v>
      </c>
      <c r="R1494" s="76">
        <v>35</v>
      </c>
      <c r="S1494" s="75">
        <f>SQRT((P1495-P1493)^2+(Q1495-Q1493)^2)</f>
        <v>43.100116009003365</v>
      </c>
      <c r="T1494" s="77">
        <f>IF(ATAN2((P1495-P1493),(Q1495-Q1493))&lt;0,ATAN2((P1495-P1493),(Q1495-Q1493))+2*PI(),ATAN2((P1495-P1493),(Q1495-Q1493)))*200/PI()</f>
        <v>115.05845579990813</v>
      </c>
      <c r="U1494" s="75"/>
      <c r="V1494" s="75"/>
      <c r="W1494" s="75">
        <f>(S1493+S1495)-S1494</f>
        <v>-0.00011600900336361519</v>
      </c>
      <c r="X1494" s="57">
        <v>315</v>
      </c>
      <c r="Y1494" s="65">
        <f>SUM($X$18:X1494)</f>
        <v>174594.25</v>
      </c>
      <c r="AA1494" s="64"/>
      <c r="AI1494" s="64"/>
      <c r="AR1494" s="57" t="s">
        <v>1609</v>
      </c>
      <c r="AT1494" s="66">
        <v>1947</v>
      </c>
      <c r="BM1494" s="66" t="s">
        <v>225</v>
      </c>
    </row>
    <row r="1495" spans="1:65" s="57" customFormat="1" ht="11.25">
      <c r="A1495" s="55">
        <v>1478</v>
      </c>
      <c r="B1495" s="57" t="s">
        <v>154</v>
      </c>
      <c r="C1495" s="57" t="s">
        <v>1904</v>
      </c>
      <c r="L1495" s="57" t="s">
        <v>1053</v>
      </c>
      <c r="M1495" s="64"/>
      <c r="N1495" s="64"/>
      <c r="O1495" s="55">
        <v>36</v>
      </c>
      <c r="P1495" s="64">
        <v>7734273</v>
      </c>
      <c r="Q1495" s="64">
        <v>420435.1</v>
      </c>
      <c r="R1495" s="55">
        <v>36</v>
      </c>
      <c r="S1495" s="57">
        <v>25.1</v>
      </c>
      <c r="T1495" s="65">
        <f t="shared" si="9"/>
        <v>2.5100000000000002</v>
      </c>
      <c r="AI1495" s="64">
        <v>57</v>
      </c>
      <c r="AR1495" s="57" t="s">
        <v>1609</v>
      </c>
      <c r="AT1495" s="66">
        <v>1947</v>
      </c>
      <c r="BM1495" s="66"/>
    </row>
    <row r="1496" spans="1:65" s="72" customFormat="1" ht="11.25">
      <c r="A1496" s="55">
        <v>1479</v>
      </c>
      <c r="B1496" s="72" t="s">
        <v>154</v>
      </c>
      <c r="C1496" s="72" t="s">
        <v>1905</v>
      </c>
      <c r="L1496" s="72" t="s">
        <v>1053</v>
      </c>
      <c r="M1496" s="73"/>
      <c r="N1496" s="73"/>
      <c r="O1496" s="55">
        <v>36</v>
      </c>
      <c r="P1496" s="73">
        <v>7734490.4</v>
      </c>
      <c r="Q1496" s="73">
        <v>420204</v>
      </c>
      <c r="R1496" s="55">
        <v>36</v>
      </c>
      <c r="S1496" s="72">
        <v>57</v>
      </c>
      <c r="T1496" s="65">
        <f t="shared" si="9"/>
        <v>5.7</v>
      </c>
      <c r="X1496" s="57"/>
      <c r="AI1496" s="73">
        <v>52</v>
      </c>
      <c r="AR1496" s="72" t="s">
        <v>1609</v>
      </c>
      <c r="AT1496" s="74">
        <v>1947</v>
      </c>
      <c r="BM1496" s="74"/>
    </row>
    <row r="1497" spans="1:65" s="72" customFormat="1" ht="11.25">
      <c r="A1497" s="55">
        <v>1480</v>
      </c>
      <c r="B1497" s="57" t="s">
        <v>222</v>
      </c>
      <c r="C1497" s="72" t="s">
        <v>1906</v>
      </c>
      <c r="N1497" s="73"/>
      <c r="O1497" s="55">
        <v>36</v>
      </c>
      <c r="P1497" s="75">
        <f>P1496+(S1496-W1497/2)*COS(T1497*PI()/200)</f>
        <v>7734530.6553320745</v>
      </c>
      <c r="Q1497" s="75">
        <f>Q1496+(S1496-W1497/2)*SIN(T1497*PI()/200)</f>
        <v>420244.3407998704</v>
      </c>
      <c r="R1497" s="76">
        <v>35</v>
      </c>
      <c r="S1497" s="75">
        <f>SQRT((P1498-P1496)^2+(Q1498-Q1496)^2)</f>
        <v>66.6802069580322</v>
      </c>
      <c r="T1497" s="77">
        <f>IF(ATAN2((P1498-P1496),(Q1498-Q1496))&lt;0,ATAN2((P1498-P1496),(Q1498-Q1496))+2*PI(),ATAN2((P1498-P1496),(Q1498-Q1496)))*200/PI()</f>
        <v>50.06751002504562</v>
      </c>
      <c r="U1497" s="75"/>
      <c r="V1497" s="75"/>
      <c r="W1497" s="75">
        <f>(S1496+S1498)-S1497</f>
        <v>0.019793041967801628</v>
      </c>
      <c r="X1497" s="57">
        <v>905</v>
      </c>
      <c r="Y1497" s="65">
        <f>SUM($X$18:X1497)</f>
        <v>175499.25</v>
      </c>
      <c r="Z1497" s="57"/>
      <c r="AA1497" s="64"/>
      <c r="AI1497" s="73"/>
      <c r="AR1497" s="72" t="s">
        <v>1609</v>
      </c>
      <c r="AT1497" s="74">
        <v>1947</v>
      </c>
      <c r="BM1497" s="74" t="s">
        <v>225</v>
      </c>
    </row>
    <row r="1498" spans="1:65" s="72" customFormat="1" ht="11.25">
      <c r="A1498" s="55">
        <v>1481</v>
      </c>
      <c r="B1498" s="72" t="s">
        <v>154</v>
      </c>
      <c r="C1498" s="72" t="s">
        <v>1907</v>
      </c>
      <c r="L1498" s="57" t="s">
        <v>1053</v>
      </c>
      <c r="N1498" s="73"/>
      <c r="O1498" s="55">
        <v>36</v>
      </c>
      <c r="P1498" s="73">
        <v>7734537.5</v>
      </c>
      <c r="Q1498" s="73">
        <v>420251.2</v>
      </c>
      <c r="R1498" s="55">
        <v>36</v>
      </c>
      <c r="S1498" s="72">
        <v>9.7</v>
      </c>
      <c r="T1498" s="65">
        <f t="shared" si="9"/>
        <v>0.97</v>
      </c>
      <c r="X1498" s="57"/>
      <c r="AI1498" s="73">
        <v>51.5</v>
      </c>
      <c r="AR1498" s="57" t="s">
        <v>1609</v>
      </c>
      <c r="AT1498" s="74">
        <v>1947</v>
      </c>
      <c r="BF1498" s="72" t="s">
        <v>1908</v>
      </c>
      <c r="BM1498" s="74"/>
    </row>
    <row r="1499" spans="1:65" s="57" customFormat="1" ht="11.25">
      <c r="A1499" s="55">
        <v>1482</v>
      </c>
      <c r="B1499" s="57" t="s">
        <v>154</v>
      </c>
      <c r="C1499" s="57" t="s">
        <v>1905</v>
      </c>
      <c r="L1499" s="57" t="s">
        <v>1053</v>
      </c>
      <c r="M1499" s="64"/>
      <c r="N1499" s="64"/>
      <c r="O1499" s="55">
        <v>36</v>
      </c>
      <c r="P1499" s="64">
        <v>7734490.4</v>
      </c>
      <c r="Q1499" s="64">
        <v>420204</v>
      </c>
      <c r="R1499" s="55">
        <v>36</v>
      </c>
      <c r="S1499" s="57">
        <v>57</v>
      </c>
      <c r="T1499" s="65">
        <f t="shared" si="9"/>
        <v>5.7</v>
      </c>
      <c r="AI1499" s="64">
        <v>52</v>
      </c>
      <c r="AR1499" s="57" t="s">
        <v>1609</v>
      </c>
      <c r="AT1499" s="66">
        <v>1947</v>
      </c>
      <c r="BM1499" s="66"/>
    </row>
    <row r="1500" spans="1:65" s="57" customFormat="1" ht="11.25">
      <c r="A1500" s="55">
        <v>1483</v>
      </c>
      <c r="B1500" s="57" t="s">
        <v>222</v>
      </c>
      <c r="C1500" s="57" t="s">
        <v>1906</v>
      </c>
      <c r="N1500" s="64"/>
      <c r="O1500" s="55">
        <v>36</v>
      </c>
      <c r="P1500" s="75">
        <f>P1499+(S1499-W1500/2)*COS(T1500*PI()/200)</f>
        <v>7734539.576792586</v>
      </c>
      <c r="Q1500" s="75">
        <f>Q1499+(S1499-W1500/2)*SIN(T1500*PI()/200)</f>
        <v>420232.766162405</v>
      </c>
      <c r="R1500" s="76">
        <v>35</v>
      </c>
      <c r="S1500" s="75">
        <f>SQRT((P1501-P1499)^2+(Q1501-Q1499)^2)</f>
        <v>76.84470638817895</v>
      </c>
      <c r="T1500" s="77">
        <f>IF(ATAN2((P1501-P1499),(Q1501-Q1499))&lt;0,ATAN2((P1501-P1499),(Q1501-Q1499))+2*PI(),ATAN2((P1501-P1499),(Q1501-Q1499)))*200/PI()</f>
        <v>33.69519025548582</v>
      </c>
      <c r="U1500" s="75"/>
      <c r="V1500" s="75"/>
      <c r="W1500" s="75">
        <f>(S1499+S1501)-S1500</f>
        <v>0.05529361182105674</v>
      </c>
      <c r="AA1500" s="64"/>
      <c r="AI1500" s="64"/>
      <c r="AR1500" s="57" t="s">
        <v>1609</v>
      </c>
      <c r="AT1500" s="66">
        <v>1997</v>
      </c>
      <c r="BE1500" s="57" t="s">
        <v>1909</v>
      </c>
      <c r="BM1500" s="66" t="s">
        <v>225</v>
      </c>
    </row>
    <row r="1501" spans="1:65" s="57" customFormat="1" ht="11.25">
      <c r="A1501" s="55">
        <v>1484</v>
      </c>
      <c r="B1501" s="57" t="s">
        <v>154</v>
      </c>
      <c r="C1501" s="57" t="s">
        <v>1910</v>
      </c>
      <c r="N1501" s="64"/>
      <c r="O1501" s="55">
        <v>36</v>
      </c>
      <c r="P1501" s="64">
        <v>7734556.7299999995</v>
      </c>
      <c r="Q1501" s="64">
        <v>420242.8</v>
      </c>
      <c r="R1501" s="55">
        <v>36</v>
      </c>
      <c r="S1501" s="93">
        <v>19.9</v>
      </c>
      <c r="T1501" s="65">
        <f t="shared" si="9"/>
        <v>1.9899999999999998</v>
      </c>
      <c r="U1501" s="64"/>
      <c r="V1501" s="64"/>
      <c r="W1501" s="64"/>
      <c r="AA1501" s="64"/>
      <c r="AG1501" s="57" t="s">
        <v>1900</v>
      </c>
      <c r="AI1501" s="64"/>
      <c r="AR1501" s="57" t="s">
        <v>1609</v>
      </c>
      <c r="AT1501" s="66">
        <v>1997</v>
      </c>
      <c r="BF1501" s="57" t="s">
        <v>1901</v>
      </c>
      <c r="BM1501" s="66"/>
    </row>
    <row r="1502" spans="1:65" s="57" customFormat="1" ht="11.25">
      <c r="A1502" s="55">
        <v>1485</v>
      </c>
      <c r="B1502" s="57" t="s">
        <v>154</v>
      </c>
      <c r="C1502" s="57" t="s">
        <v>1911</v>
      </c>
      <c r="L1502" s="57" t="s">
        <v>1053</v>
      </c>
      <c r="M1502" s="64"/>
      <c r="N1502" s="64"/>
      <c r="O1502" s="55">
        <v>36</v>
      </c>
      <c r="P1502" s="64">
        <v>7734649.5</v>
      </c>
      <c r="Q1502" s="64">
        <v>419735.1</v>
      </c>
      <c r="R1502" s="55">
        <v>36</v>
      </c>
      <c r="S1502" s="57">
        <v>47.2</v>
      </c>
      <c r="T1502" s="65">
        <f t="shared" si="9"/>
        <v>4.720000000000001</v>
      </c>
      <c r="AI1502" s="64">
        <v>80.2</v>
      </c>
      <c r="AR1502" s="57" t="s">
        <v>1609</v>
      </c>
      <c r="AT1502" s="66">
        <v>1947</v>
      </c>
      <c r="BM1502" s="66"/>
    </row>
    <row r="1503" spans="1:65" s="57" customFormat="1" ht="11.25">
      <c r="A1503" s="55">
        <v>1486</v>
      </c>
      <c r="B1503" s="57" t="s">
        <v>222</v>
      </c>
      <c r="C1503" s="57" t="s">
        <v>1912</v>
      </c>
      <c r="N1503" s="64"/>
      <c r="O1503" s="55">
        <v>36</v>
      </c>
      <c r="P1503" s="75">
        <f>P1502+(S1502-W1503/2)*COS(T1503*PI()/200)</f>
        <v>7734644.255453897</v>
      </c>
      <c r="Q1503" s="75">
        <f>Q1502+(S1502-W1503/2)*SIN(T1503*PI()/200)</f>
        <v>419782.00292935746</v>
      </c>
      <c r="R1503" s="76">
        <v>35</v>
      </c>
      <c r="S1503" s="75">
        <f>SQRT((P1504-P1502)^2+(Q1504-Q1502)^2)</f>
        <v>79.19046659793433</v>
      </c>
      <c r="T1503" s="77">
        <f>IF(ATAN2((P1504-P1502),(Q1504-Q1502))&lt;0,ATAN2((P1504-P1502),(Q1504-Q1502))+2*PI(),ATAN2((P1504-P1502),(Q1504-Q1502)))*200/PI()</f>
        <v>107.089045981514</v>
      </c>
      <c r="U1503" s="75"/>
      <c r="V1503" s="75"/>
      <c r="W1503" s="75">
        <f>(S1502+S1504)-S1503</f>
        <v>0.00953340206567077</v>
      </c>
      <c r="X1503" s="57">
        <v>565</v>
      </c>
      <c r="Y1503" s="65">
        <f>SUM($X$18:X1503)</f>
        <v>176064.25</v>
      </c>
      <c r="AA1503" s="64"/>
      <c r="AI1503" s="64"/>
      <c r="AR1503" s="57" t="s">
        <v>1609</v>
      </c>
      <c r="AT1503" s="66">
        <v>1947</v>
      </c>
      <c r="BM1503" s="66" t="s">
        <v>225</v>
      </c>
    </row>
    <row r="1504" spans="1:65" s="57" customFormat="1" ht="11.25">
      <c r="A1504" s="55">
        <v>1487</v>
      </c>
      <c r="B1504" s="57" t="s">
        <v>154</v>
      </c>
      <c r="C1504" s="57" t="s">
        <v>1913</v>
      </c>
      <c r="L1504" s="57" t="s">
        <v>1053</v>
      </c>
      <c r="M1504" s="64"/>
      <c r="N1504" s="64"/>
      <c r="O1504" s="55">
        <v>36</v>
      </c>
      <c r="P1504" s="64">
        <v>7734640.7</v>
      </c>
      <c r="Q1504" s="64">
        <v>419813.8</v>
      </c>
      <c r="R1504" s="55">
        <v>36</v>
      </c>
      <c r="S1504" s="57">
        <v>32</v>
      </c>
      <c r="T1504" s="65">
        <f t="shared" si="9"/>
        <v>3.2</v>
      </c>
      <c r="AI1504" s="64">
        <v>49.6</v>
      </c>
      <c r="AR1504" s="57" t="s">
        <v>1609</v>
      </c>
      <c r="AT1504" s="66">
        <v>1947</v>
      </c>
      <c r="BM1504" s="66"/>
    </row>
    <row r="1505" spans="1:65" s="72" customFormat="1" ht="11.25">
      <c r="A1505" s="55">
        <v>1488</v>
      </c>
      <c r="B1505" s="72" t="s">
        <v>154</v>
      </c>
      <c r="C1505" s="72" t="s">
        <v>1914</v>
      </c>
      <c r="L1505" s="72" t="s">
        <v>1053</v>
      </c>
      <c r="M1505" s="73"/>
      <c r="N1505" s="73"/>
      <c r="O1505" s="55">
        <v>36</v>
      </c>
      <c r="P1505" s="73">
        <v>7735149.5</v>
      </c>
      <c r="Q1505" s="73">
        <v>419612.4</v>
      </c>
      <c r="R1505" s="55">
        <v>36</v>
      </c>
      <c r="S1505" s="72">
        <v>38.3</v>
      </c>
      <c r="T1505" s="65">
        <f t="shared" si="9"/>
        <v>3.8299999999999996</v>
      </c>
      <c r="X1505" s="57"/>
      <c r="AI1505" s="73">
        <v>48.2</v>
      </c>
      <c r="AR1505" s="72" t="s">
        <v>1609</v>
      </c>
      <c r="AT1505" s="74">
        <v>1947</v>
      </c>
      <c r="AZ1505" s="72" t="s">
        <v>1915</v>
      </c>
      <c r="BD1505" s="72" t="s">
        <v>42</v>
      </c>
      <c r="BM1505" s="74"/>
    </row>
    <row r="1506" spans="1:65" s="72" customFormat="1" ht="11.25">
      <c r="A1506" s="55">
        <v>1489</v>
      </c>
      <c r="B1506" s="57" t="s">
        <v>222</v>
      </c>
      <c r="C1506" s="72" t="s">
        <v>1916</v>
      </c>
      <c r="N1506" s="73"/>
      <c r="O1506" s="55">
        <v>36</v>
      </c>
      <c r="P1506" s="75">
        <f>P1505+(S1505-W1506/2)*COS(T1506*PI()/200)</f>
        <v>7735173.68537663</v>
      </c>
      <c r="Q1506" s="75">
        <f>Q1505+(S1505-W1506/2)*SIN(T1506*PI()/200)</f>
        <v>419642.09876036056</v>
      </c>
      <c r="R1506" s="76">
        <v>35</v>
      </c>
      <c r="S1506" s="75">
        <f>SQRT((P1507-P1505)^2+(Q1507-Q1505)^2)</f>
        <v>52.101535486218545</v>
      </c>
      <c r="T1506" s="77">
        <f>IF(ATAN2((P1507-P1505),(Q1507-Q1505))&lt;0,ATAN2((P1507-P1505),(Q1507-Q1505))+2*PI(),ATAN2((P1507-P1505),(Q1507-Q1505)))*200/PI()</f>
        <v>56.49125496604271</v>
      </c>
      <c r="U1506" s="75"/>
      <c r="V1506" s="75"/>
      <c r="W1506" s="75">
        <f>(S1505+S1507)-S1506</f>
        <v>-0.0015354862185503748</v>
      </c>
      <c r="X1506" s="57">
        <v>360</v>
      </c>
      <c r="Y1506" s="65">
        <f>SUM($X$18:X1506)</f>
        <v>176424.25</v>
      </c>
      <c r="Z1506" s="57"/>
      <c r="AA1506" s="64"/>
      <c r="AI1506" s="73"/>
      <c r="AR1506" s="72" t="s">
        <v>1609</v>
      </c>
      <c r="AT1506" s="74">
        <v>1947</v>
      </c>
      <c r="BM1506" s="74" t="s">
        <v>225</v>
      </c>
    </row>
    <row r="1507" spans="1:65" s="72" customFormat="1" ht="11.25">
      <c r="A1507" s="55">
        <v>1490</v>
      </c>
      <c r="B1507" s="72" t="s">
        <v>154</v>
      </c>
      <c r="C1507" s="72" t="s">
        <v>1917</v>
      </c>
      <c r="L1507" s="57" t="s">
        <v>1053</v>
      </c>
      <c r="N1507" s="73"/>
      <c r="O1507" s="55">
        <v>36</v>
      </c>
      <c r="P1507" s="73">
        <v>7735182.4</v>
      </c>
      <c r="Q1507" s="73">
        <v>419652.8</v>
      </c>
      <c r="R1507" s="55">
        <v>36</v>
      </c>
      <c r="S1507" s="72">
        <v>13.8</v>
      </c>
      <c r="T1507" s="65">
        <f t="shared" si="9"/>
        <v>1.3800000000000001</v>
      </c>
      <c r="X1507" s="57"/>
      <c r="AI1507" s="73">
        <v>47.5</v>
      </c>
      <c r="AR1507" s="57" t="s">
        <v>1609</v>
      </c>
      <c r="AT1507" s="74">
        <v>1947</v>
      </c>
      <c r="BF1507" s="72" t="s">
        <v>1918</v>
      </c>
      <c r="BM1507" s="74"/>
    </row>
    <row r="1508" spans="1:65" s="72" customFormat="1" ht="11.25">
      <c r="A1508" s="55">
        <v>1491</v>
      </c>
      <c r="B1508" s="72" t="s">
        <v>154</v>
      </c>
      <c r="C1508" s="72" t="s">
        <v>1914</v>
      </c>
      <c r="L1508" s="72" t="s">
        <v>1053</v>
      </c>
      <c r="M1508" s="73"/>
      <c r="N1508" s="73"/>
      <c r="O1508" s="55">
        <v>36</v>
      </c>
      <c r="P1508" s="73">
        <v>7735149.5</v>
      </c>
      <c r="Q1508" s="73">
        <v>419612.4</v>
      </c>
      <c r="R1508" s="55">
        <v>36</v>
      </c>
      <c r="S1508" s="72">
        <v>38.3</v>
      </c>
      <c r="T1508" s="65">
        <f t="shared" si="9"/>
        <v>3.8299999999999996</v>
      </c>
      <c r="X1508" s="57"/>
      <c r="AI1508" s="73">
        <v>48.2</v>
      </c>
      <c r="AR1508" s="72" t="s">
        <v>1609</v>
      </c>
      <c r="AT1508" s="74">
        <v>1947</v>
      </c>
      <c r="AZ1508" s="72" t="s">
        <v>1915</v>
      </c>
      <c r="BD1508" s="72" t="s">
        <v>42</v>
      </c>
      <c r="BM1508" s="74"/>
    </row>
    <row r="1509" spans="1:65" s="72" customFormat="1" ht="11.25">
      <c r="A1509" s="55">
        <v>1492</v>
      </c>
      <c r="B1509" s="57" t="s">
        <v>222</v>
      </c>
      <c r="C1509" s="72" t="s">
        <v>1916</v>
      </c>
      <c r="N1509" s="73"/>
      <c r="O1509" s="55">
        <v>36</v>
      </c>
      <c r="P1509" s="75">
        <f>P1508+(S1508-W1509/2)*COS(T1509*PI()/200)</f>
        <v>7735173.899637199</v>
      </c>
      <c r="Q1509" s="75">
        <f>Q1508+(S1508-W1509/2)*SIN(T1509*PI()/200)</f>
        <v>419641.94753753336</v>
      </c>
      <c r="R1509" s="76">
        <v>35</v>
      </c>
      <c r="S1509" s="75">
        <f>SQRT((P1510-P1508)^2+(Q1510-Q1508)^2)</f>
        <v>54.33939638946401</v>
      </c>
      <c r="T1509" s="77">
        <f>IF(ATAN2((P1510-P1508),(Q1510-Q1508))&lt;0,ATAN2((P1510-P1508),(Q1510-Q1508))+2*PI(),ATAN2((P1510-P1508),(Q1510-Q1508)))*200/PI()</f>
        <v>56.05659462338585</v>
      </c>
      <c r="U1509" s="75"/>
      <c r="V1509" s="75"/>
      <c r="W1509" s="75">
        <f>(S1508+S1510)-S1509</f>
        <v>-0.039396389464009474</v>
      </c>
      <c r="X1509" s="57"/>
      <c r="Y1509" s="57"/>
      <c r="Z1509" s="57"/>
      <c r="AA1509" s="64"/>
      <c r="AI1509" s="73"/>
      <c r="AR1509" s="72" t="s">
        <v>1609</v>
      </c>
      <c r="AT1509" s="74" t="s">
        <v>1919</v>
      </c>
      <c r="BM1509" s="74" t="s">
        <v>225</v>
      </c>
    </row>
    <row r="1510" spans="1:65" s="72" customFormat="1" ht="11.25">
      <c r="A1510" s="55">
        <v>1493</v>
      </c>
      <c r="B1510" s="72" t="s">
        <v>154</v>
      </c>
      <c r="C1510" s="72" t="s">
        <v>1917</v>
      </c>
      <c r="L1510" s="72" t="s">
        <v>1053</v>
      </c>
      <c r="N1510" s="73"/>
      <c r="O1510" s="55">
        <v>36</v>
      </c>
      <c r="P1510" s="73">
        <v>7735184.1</v>
      </c>
      <c r="Q1510" s="73">
        <v>419654.3</v>
      </c>
      <c r="R1510" s="55">
        <v>36</v>
      </c>
      <c r="S1510" s="93">
        <v>16</v>
      </c>
      <c r="T1510" s="65">
        <f t="shared" si="9"/>
        <v>1.6</v>
      </c>
      <c r="X1510" s="57"/>
      <c r="AG1510" s="57" t="s">
        <v>1900</v>
      </c>
      <c r="AI1510" s="73"/>
      <c r="AR1510" s="57" t="s">
        <v>1609</v>
      </c>
      <c r="AT1510" s="74" t="s">
        <v>1919</v>
      </c>
      <c r="BF1510" s="72" t="s">
        <v>1920</v>
      </c>
      <c r="BM1510" s="74"/>
    </row>
    <row r="1511" spans="1:65" s="57" customFormat="1" ht="11.25">
      <c r="A1511" s="55">
        <v>1494</v>
      </c>
      <c r="B1511" s="57" t="s">
        <v>154</v>
      </c>
      <c r="C1511" s="57" t="s">
        <v>1914</v>
      </c>
      <c r="L1511" s="57" t="s">
        <v>1053</v>
      </c>
      <c r="M1511" s="64"/>
      <c r="N1511" s="64"/>
      <c r="O1511" s="55">
        <v>36</v>
      </c>
      <c r="P1511" s="64">
        <v>7735149.5</v>
      </c>
      <c r="Q1511" s="64">
        <v>419612.4</v>
      </c>
      <c r="R1511" s="55">
        <v>36</v>
      </c>
      <c r="S1511" s="57">
        <v>38.3</v>
      </c>
      <c r="T1511" s="65">
        <f t="shared" si="9"/>
        <v>3.8299999999999996</v>
      </c>
      <c r="AI1511" s="64">
        <v>48.2</v>
      </c>
      <c r="AR1511" s="57" t="s">
        <v>1609</v>
      </c>
      <c r="AT1511" s="66">
        <v>1947</v>
      </c>
      <c r="AZ1511" s="57" t="s">
        <v>1915</v>
      </c>
      <c r="BD1511" s="57" t="s">
        <v>42</v>
      </c>
      <c r="BM1511" s="66"/>
    </row>
    <row r="1512" spans="1:65" s="57" customFormat="1" ht="11.25">
      <c r="A1512" s="55">
        <v>1495</v>
      </c>
      <c r="B1512" s="57" t="s">
        <v>222</v>
      </c>
      <c r="C1512" s="57" t="s">
        <v>1916</v>
      </c>
      <c r="N1512" s="64"/>
      <c r="O1512" s="55">
        <v>36</v>
      </c>
      <c r="P1512" s="75">
        <f>P1511+(S1511-W1512/2)*COS(T1512*PI()/200)</f>
        <v>7735174.044494426</v>
      </c>
      <c r="Q1512" s="75">
        <f>Q1511+(S1511-W1512/2)*SIN(T1512*PI()/200)</f>
        <v>419641.83365810016</v>
      </c>
      <c r="R1512" s="76">
        <v>35</v>
      </c>
      <c r="S1512" s="75">
        <f>SQRT((P1513-P1511)^2+(Q1513-Q1511)^2)</f>
        <v>65.24913400152398</v>
      </c>
      <c r="T1512" s="77">
        <f>IF(ATAN2((P1513-P1511),(Q1513-Q1511))&lt;0,ATAN2((P1513-P1511),(Q1513-Q1511))+2*PI(),ATAN2((P1513-P1511),(Q1513-Q1511)))*200/PI()</f>
        <v>55.750600705246875</v>
      </c>
      <c r="U1512" s="75"/>
      <c r="V1512" s="75"/>
      <c r="W1512" s="75">
        <f>(S1511+S1513)-S1512</f>
        <v>-0.04913400152399561</v>
      </c>
      <c r="AA1512" s="64"/>
      <c r="AI1512" s="64"/>
      <c r="AR1512" s="57" t="s">
        <v>1609</v>
      </c>
      <c r="AT1512" s="66">
        <v>2002</v>
      </c>
      <c r="BM1512" s="66" t="s">
        <v>225</v>
      </c>
    </row>
    <row r="1513" spans="1:65" s="57" customFormat="1" ht="11.25">
      <c r="A1513" s="55">
        <v>1496</v>
      </c>
      <c r="B1513" s="57" t="s">
        <v>154</v>
      </c>
      <c r="C1513" s="57" t="s">
        <v>1921</v>
      </c>
      <c r="L1513" s="57" t="s">
        <v>1053</v>
      </c>
      <c r="N1513" s="64"/>
      <c r="O1513" s="55">
        <v>36</v>
      </c>
      <c r="P1513" s="64">
        <v>7735191.288</v>
      </c>
      <c r="Q1513" s="64">
        <v>419662.51199999976</v>
      </c>
      <c r="R1513" s="55">
        <v>36</v>
      </c>
      <c r="S1513" s="93">
        <v>26.9</v>
      </c>
      <c r="T1513" s="65">
        <f t="shared" si="9"/>
        <v>2.69</v>
      </c>
      <c r="AG1513" s="57" t="s">
        <v>1900</v>
      </c>
      <c r="AI1513" s="64"/>
      <c r="AP1513" s="57" t="s">
        <v>1081</v>
      </c>
      <c r="AR1513" s="57" t="s">
        <v>1609</v>
      </c>
      <c r="AT1513" s="66">
        <v>2002</v>
      </c>
      <c r="BF1513" s="57" t="s">
        <v>1922</v>
      </c>
      <c r="BM1513" s="66"/>
    </row>
    <row r="1514" spans="1:65" s="57" customFormat="1" ht="11.25">
      <c r="A1514" s="55">
        <v>1497</v>
      </c>
      <c r="B1514" s="57" t="s">
        <v>154</v>
      </c>
      <c r="C1514" s="57" t="s">
        <v>1923</v>
      </c>
      <c r="L1514" s="57" t="s">
        <v>1053</v>
      </c>
      <c r="M1514" s="64"/>
      <c r="N1514" s="64"/>
      <c r="O1514" s="55">
        <v>36</v>
      </c>
      <c r="P1514" s="64">
        <v>7735294.4</v>
      </c>
      <c r="Q1514" s="64">
        <v>419330.6</v>
      </c>
      <c r="R1514" s="55">
        <v>36</v>
      </c>
      <c r="S1514" s="57">
        <v>19.1</v>
      </c>
      <c r="T1514" s="65">
        <f t="shared" si="9"/>
        <v>1.9100000000000001</v>
      </c>
      <c r="AI1514" s="64">
        <v>51.4</v>
      </c>
      <c r="AR1514" s="57" t="s">
        <v>1609</v>
      </c>
      <c r="AT1514" s="66">
        <v>1947</v>
      </c>
      <c r="BM1514" s="66"/>
    </row>
    <row r="1515" spans="1:65" s="57" customFormat="1" ht="11.25">
      <c r="A1515" s="55">
        <v>1498</v>
      </c>
      <c r="B1515" s="57" t="s">
        <v>222</v>
      </c>
      <c r="C1515" s="57" t="s">
        <v>1924</v>
      </c>
      <c r="N1515" s="64"/>
      <c r="O1515" s="55">
        <v>36</v>
      </c>
      <c r="P1515" s="75">
        <f>P1514+(S1514-W1515/2)*COS(T1515*PI()/200)</f>
        <v>7735293.626632182</v>
      </c>
      <c r="Q1515" s="75">
        <f>Q1514+(S1514-W1515/2)*SIN(T1515*PI()/200)</f>
        <v>419349.70862983377</v>
      </c>
      <c r="R1515" s="76">
        <v>35</v>
      </c>
      <c r="S1515" s="75">
        <f>SQRT((P1516-P1514)^2+(Q1516-Q1514)^2)</f>
        <v>59.34854673879817</v>
      </c>
      <c r="T1515" s="77">
        <f>IF(ATAN2((P1516-P1514),(Q1516-Q1514))&lt;0,ATAN2((P1516-P1514),(Q1516-Q1514))+2*PI(),ATAN2((P1516-P1514),(Q1516-Q1514)))*200/PI()</f>
        <v>102.57513330155642</v>
      </c>
      <c r="U1515" s="75"/>
      <c r="V1515" s="75"/>
      <c r="W1515" s="75">
        <f>(S1514+S1516)-S1515</f>
        <v>-0.048546738798165734</v>
      </c>
      <c r="X1515" s="57">
        <v>320</v>
      </c>
      <c r="Y1515" s="65">
        <f>SUM($X$18:X1515)</f>
        <v>176744.25</v>
      </c>
      <c r="AA1515" s="64"/>
      <c r="AI1515" s="64"/>
      <c r="AR1515" s="57" t="s">
        <v>1609</v>
      </c>
      <c r="AT1515" s="66">
        <v>1947</v>
      </c>
      <c r="BM1515" s="66" t="s">
        <v>225</v>
      </c>
    </row>
    <row r="1516" spans="1:65" s="57" customFormat="1" ht="11.25">
      <c r="A1516" s="55">
        <v>1499</v>
      </c>
      <c r="B1516" s="57" t="s">
        <v>154</v>
      </c>
      <c r="C1516" s="57" t="s">
        <v>1925</v>
      </c>
      <c r="L1516" s="57" t="s">
        <v>1053</v>
      </c>
      <c r="M1516" s="64"/>
      <c r="N1516" s="64"/>
      <c r="O1516" s="55">
        <v>36</v>
      </c>
      <c r="P1516" s="64">
        <v>7735292</v>
      </c>
      <c r="Q1516" s="64">
        <v>419389.9</v>
      </c>
      <c r="R1516" s="55">
        <v>36</v>
      </c>
      <c r="S1516" s="57">
        <v>40.2</v>
      </c>
      <c r="T1516" s="65">
        <f t="shared" si="9"/>
        <v>4.0200000000000005</v>
      </c>
      <c r="AI1516" s="64">
        <v>46.8</v>
      </c>
      <c r="AR1516" s="57" t="s">
        <v>1609</v>
      </c>
      <c r="AT1516" s="66">
        <v>1947</v>
      </c>
      <c r="BM1516" s="66"/>
    </row>
    <row r="1517" spans="1:65" s="57" customFormat="1" ht="11.25">
      <c r="A1517" s="55">
        <v>1500</v>
      </c>
      <c r="B1517" s="57" t="s">
        <v>154</v>
      </c>
      <c r="C1517" s="57" t="s">
        <v>1926</v>
      </c>
      <c r="L1517" s="57" t="s">
        <v>1053</v>
      </c>
      <c r="M1517" s="64"/>
      <c r="N1517" s="64"/>
      <c r="O1517" s="55">
        <v>36</v>
      </c>
      <c r="P1517" s="64">
        <v>7735560.3</v>
      </c>
      <c r="Q1517" s="64">
        <v>419477</v>
      </c>
      <c r="R1517" s="55">
        <v>36</v>
      </c>
      <c r="S1517" s="57">
        <v>28.7</v>
      </c>
      <c r="T1517" s="65">
        <f t="shared" si="9"/>
        <v>2.87</v>
      </c>
      <c r="AI1517" s="64">
        <v>46.2</v>
      </c>
      <c r="AR1517" s="57" t="s">
        <v>1609</v>
      </c>
      <c r="AT1517" s="66">
        <v>1947</v>
      </c>
      <c r="BM1517" s="66"/>
    </row>
    <row r="1518" spans="1:65" s="57" customFormat="1" ht="11.25">
      <c r="A1518" s="55">
        <v>1501</v>
      </c>
      <c r="B1518" s="57" t="s">
        <v>222</v>
      </c>
      <c r="C1518" s="57" t="s">
        <v>1927</v>
      </c>
      <c r="N1518" s="64"/>
      <c r="O1518" s="55">
        <v>36</v>
      </c>
      <c r="P1518" s="75">
        <f>P1517+(S1517-W1518/2)*COS(T1518*PI()/200)</f>
        <v>7735557.938267514</v>
      </c>
      <c r="Q1518" s="75">
        <f>Q1517+(S1517-W1518/2)*SIN(T1518*PI()/200)</f>
        <v>419505.58301879995</v>
      </c>
      <c r="R1518" s="76">
        <v>35</v>
      </c>
      <c r="S1518" s="75">
        <f>SQRT((P1519-P1517)^2+(Q1519-Q1517)^2)</f>
        <v>47.36084880992675</v>
      </c>
      <c r="T1518" s="77">
        <f>IF(ATAN2((P1519-P1517),(Q1519-Q1517))&lt;0,ATAN2((P1519-P1517),(Q1519-Q1517))+2*PI(),ATAN2((P1519-P1517),(Q1519-Q1517)))*200/PI()</f>
        <v>105.24828364757181</v>
      </c>
      <c r="U1518" s="75"/>
      <c r="V1518" s="75"/>
      <c r="W1518" s="75">
        <f>(S1517+S1519)-S1518</f>
        <v>0.03915119007324819</v>
      </c>
      <c r="X1518" s="57">
        <v>585</v>
      </c>
      <c r="Y1518" s="65">
        <f>SUM($X$18:X1518)</f>
        <v>177329.25</v>
      </c>
      <c r="AA1518" s="64"/>
      <c r="AI1518" s="64"/>
      <c r="AR1518" s="57" t="s">
        <v>1609</v>
      </c>
      <c r="AT1518" s="66">
        <v>1947</v>
      </c>
      <c r="BM1518" s="66" t="s">
        <v>225</v>
      </c>
    </row>
    <row r="1519" spans="1:65" s="57" customFormat="1" ht="11.25">
      <c r="A1519" s="55">
        <v>1502</v>
      </c>
      <c r="B1519" s="57" t="s">
        <v>154</v>
      </c>
      <c r="C1519" s="57" t="s">
        <v>1928</v>
      </c>
      <c r="L1519" s="57" t="s">
        <v>1053</v>
      </c>
      <c r="M1519" s="64"/>
      <c r="N1519" s="64"/>
      <c r="O1519" s="55">
        <v>36</v>
      </c>
      <c r="P1519" s="64">
        <v>7735556.4</v>
      </c>
      <c r="Q1519" s="64">
        <v>419524.2</v>
      </c>
      <c r="R1519" s="55">
        <v>36</v>
      </c>
      <c r="S1519" s="57">
        <v>18.7</v>
      </c>
      <c r="T1519" s="65">
        <f t="shared" si="9"/>
        <v>1.8699999999999999</v>
      </c>
      <c r="AI1519" s="64">
        <v>51.6</v>
      </c>
      <c r="AR1519" s="57" t="s">
        <v>1609</v>
      </c>
      <c r="AT1519" s="66">
        <v>1947</v>
      </c>
      <c r="BM1519" s="66"/>
    </row>
    <row r="1520" spans="1:65" s="57" customFormat="1" ht="11.25">
      <c r="A1520" s="55">
        <v>1503</v>
      </c>
      <c r="B1520" s="57" t="s">
        <v>154</v>
      </c>
      <c r="C1520" s="57" t="s">
        <v>1929</v>
      </c>
      <c r="L1520" s="57" t="s">
        <v>1053</v>
      </c>
      <c r="M1520" s="64"/>
      <c r="N1520" s="64"/>
      <c r="O1520" s="55">
        <v>36</v>
      </c>
      <c r="P1520" s="64">
        <v>7735985</v>
      </c>
      <c r="Q1520" s="64">
        <v>419101</v>
      </c>
      <c r="R1520" s="55">
        <v>36</v>
      </c>
      <c r="S1520" s="57">
        <v>9.3</v>
      </c>
      <c r="T1520" s="65">
        <f t="shared" si="9"/>
        <v>0.93</v>
      </c>
      <c r="AI1520" s="64">
        <v>44.3</v>
      </c>
      <c r="AR1520" s="57" t="s">
        <v>1609</v>
      </c>
      <c r="AT1520" s="66">
        <v>1947</v>
      </c>
      <c r="BM1520" s="66"/>
    </row>
    <row r="1521" spans="1:65" s="57" customFormat="1" ht="11.25">
      <c r="A1521" s="55">
        <v>1504</v>
      </c>
      <c r="B1521" s="57" t="s">
        <v>222</v>
      </c>
      <c r="C1521" s="57" t="s">
        <v>1930</v>
      </c>
      <c r="N1521" s="64"/>
      <c r="O1521" s="55">
        <v>36</v>
      </c>
      <c r="P1521" s="75">
        <f>P1520+(S1520-W1521/2)*COS(T1521*PI()/200)</f>
        <v>7735984.980338199</v>
      </c>
      <c r="Q1521" s="75">
        <f>Q1520+(S1520-W1521/2)*SIN(T1521*PI()/200)</f>
        <v>419110.3000320699</v>
      </c>
      <c r="R1521" s="76">
        <v>35</v>
      </c>
      <c r="S1521" s="75">
        <f>SQRT((P1522-P1520)^2+(Q1522-Q1520)^2)</f>
        <v>47.30010570811469</v>
      </c>
      <c r="T1521" s="77">
        <f>IF(ATAN2((P1522-P1520),(Q1522-Q1520))&lt;0,ATAN2((P1522-P1520),(Q1522-Q1520))+2*PI(),ATAN2((P1522-P1520),(Q1522-Q1520)))*200/PI()</f>
        <v>100.1345917170191</v>
      </c>
      <c r="U1521" s="75"/>
      <c r="V1521" s="75"/>
      <c r="W1521" s="75">
        <f>(S1520+S1522)-S1521</f>
        <v>-0.00010570811469534647</v>
      </c>
      <c r="X1521" s="57">
        <v>2040</v>
      </c>
      <c r="Y1521" s="65">
        <f>SUM($X$18:X1521)</f>
        <v>179369.25</v>
      </c>
      <c r="AA1521" s="64"/>
      <c r="AI1521" s="64"/>
      <c r="AR1521" s="57" t="s">
        <v>1609</v>
      </c>
      <c r="AT1521" s="66">
        <v>1947</v>
      </c>
      <c r="BM1521" s="66" t="s">
        <v>225</v>
      </c>
    </row>
    <row r="1522" spans="1:65" s="57" customFormat="1" ht="11.25">
      <c r="A1522" s="55">
        <v>1505</v>
      </c>
      <c r="B1522" s="57" t="s">
        <v>154</v>
      </c>
      <c r="C1522" s="57" t="s">
        <v>1931</v>
      </c>
      <c r="L1522" s="57" t="s">
        <v>1053</v>
      </c>
      <c r="M1522" s="64"/>
      <c r="N1522" s="64"/>
      <c r="O1522" s="55">
        <v>36</v>
      </c>
      <c r="P1522" s="64">
        <v>7735984.9</v>
      </c>
      <c r="Q1522" s="64">
        <v>419148.3</v>
      </c>
      <c r="R1522" s="55">
        <v>36</v>
      </c>
      <c r="S1522" s="57">
        <v>38</v>
      </c>
      <c r="T1522" s="65">
        <f aca="true" t="shared" si="10" ref="T1522:T1584">S1522/10</f>
        <v>3.8</v>
      </c>
      <c r="AI1522" s="64">
        <v>44.8</v>
      </c>
      <c r="AR1522" s="57" t="s">
        <v>1609</v>
      </c>
      <c r="AT1522" s="66">
        <v>1947</v>
      </c>
      <c r="BM1522" s="66"/>
    </row>
    <row r="1523" spans="1:65" s="57" customFormat="1" ht="11.25">
      <c r="A1523" s="55">
        <v>1506</v>
      </c>
      <c r="B1523" s="57" t="s">
        <v>154</v>
      </c>
      <c r="C1523" s="57" t="s">
        <v>1932</v>
      </c>
      <c r="L1523" s="57" t="s">
        <v>1053</v>
      </c>
      <c r="M1523" s="64"/>
      <c r="N1523" s="64"/>
      <c r="O1523" s="55">
        <v>36</v>
      </c>
      <c r="P1523" s="64">
        <v>7736719.1</v>
      </c>
      <c r="Q1523" s="64">
        <v>418459.5</v>
      </c>
      <c r="R1523" s="55">
        <v>36</v>
      </c>
      <c r="S1523" s="57">
        <v>62.5</v>
      </c>
      <c r="T1523" s="65">
        <f t="shared" si="10"/>
        <v>6.25</v>
      </c>
      <c r="AI1523" s="64">
        <v>64.4</v>
      </c>
      <c r="AR1523" s="57" t="s">
        <v>1609</v>
      </c>
      <c r="AT1523" s="66">
        <v>1947</v>
      </c>
      <c r="BM1523" s="66"/>
    </row>
    <row r="1524" spans="1:65" s="57" customFormat="1" ht="11.25">
      <c r="A1524" s="55">
        <v>1507</v>
      </c>
      <c r="B1524" s="57" t="s">
        <v>222</v>
      </c>
      <c r="C1524" s="57" t="s">
        <v>1933</v>
      </c>
      <c r="N1524" s="64"/>
      <c r="O1524" s="55">
        <v>36</v>
      </c>
      <c r="P1524" s="75">
        <f>P1523+(S1523-W1524/2)*COS(T1524*PI()/200)</f>
        <v>7736759.119436576</v>
      </c>
      <c r="Q1524" s="75">
        <f>Q1523+(S1523-W1524/2)*SIN(T1524*PI()/200)</f>
        <v>418507.48185297346</v>
      </c>
      <c r="R1524" s="76">
        <v>35</v>
      </c>
      <c r="S1524" s="75">
        <f>SQRT((P1525-P1523)^2+(Q1525-Q1523)^2)</f>
        <v>150.66101021831327</v>
      </c>
      <c r="T1524" s="77">
        <f>IF(ATAN2((P1525-P1523),(Q1525-Q1523))&lt;0,ATAN2((P1525-P1523),(Q1525-Q1523))+2*PI(),ATAN2((P1525-P1523),(Q1525-Q1523)))*200/PI()</f>
        <v>55.74453661152424</v>
      </c>
      <c r="U1524" s="75"/>
      <c r="V1524" s="75"/>
      <c r="W1524" s="75">
        <f>(S1523+S1525)-S1524</f>
        <v>0.03898978168672329</v>
      </c>
      <c r="X1524" s="57">
        <v>595</v>
      </c>
      <c r="Y1524" s="65">
        <f>SUM($X$18:X1524)</f>
        <v>179964.25</v>
      </c>
      <c r="AA1524" s="64"/>
      <c r="AI1524" s="64"/>
      <c r="AR1524" s="57" t="s">
        <v>1609</v>
      </c>
      <c r="AT1524" s="66">
        <v>1947</v>
      </c>
      <c r="BM1524" s="66" t="s">
        <v>225</v>
      </c>
    </row>
    <row r="1525" spans="1:65" s="57" customFormat="1" ht="11.25">
      <c r="A1525" s="55">
        <v>1508</v>
      </c>
      <c r="B1525" s="57" t="s">
        <v>154</v>
      </c>
      <c r="C1525" s="57" t="s">
        <v>1934</v>
      </c>
      <c r="L1525" s="57" t="s">
        <v>1053</v>
      </c>
      <c r="M1525" s="64"/>
      <c r="N1525" s="64"/>
      <c r="O1525" s="55">
        <v>36</v>
      </c>
      <c r="P1525" s="64">
        <v>7736815.6</v>
      </c>
      <c r="Q1525" s="64">
        <v>418575.2</v>
      </c>
      <c r="R1525" s="55">
        <v>36</v>
      </c>
      <c r="S1525" s="57">
        <v>88.2</v>
      </c>
      <c r="T1525" s="65">
        <f t="shared" si="10"/>
        <v>8.82</v>
      </c>
      <c r="AI1525" s="64">
        <v>67.5</v>
      </c>
      <c r="AR1525" s="57" t="s">
        <v>1609</v>
      </c>
      <c r="AT1525" s="66">
        <v>1947</v>
      </c>
      <c r="BM1525" s="66"/>
    </row>
    <row r="1526" spans="1:65" s="57" customFormat="1" ht="11.25">
      <c r="A1526" s="55">
        <v>1509</v>
      </c>
      <c r="B1526" s="57" t="s">
        <v>154</v>
      </c>
      <c r="C1526" s="57" t="s">
        <v>1935</v>
      </c>
      <c r="L1526" s="57" t="s">
        <v>1053</v>
      </c>
      <c r="M1526" s="64"/>
      <c r="N1526" s="64"/>
      <c r="O1526" s="55">
        <v>36</v>
      </c>
      <c r="P1526" s="64">
        <v>7737155.1</v>
      </c>
      <c r="Q1526" s="64">
        <v>418169.5</v>
      </c>
      <c r="R1526" s="55">
        <v>36</v>
      </c>
      <c r="S1526" s="57">
        <v>53.2</v>
      </c>
      <c r="T1526" s="65">
        <f t="shared" si="10"/>
        <v>5.32</v>
      </c>
      <c r="AI1526" s="64">
        <v>41.8</v>
      </c>
      <c r="AR1526" s="57" t="s">
        <v>1609</v>
      </c>
      <c r="AT1526" s="66">
        <v>1947</v>
      </c>
      <c r="BM1526" s="66"/>
    </row>
    <row r="1527" spans="1:65" s="57" customFormat="1" ht="11.25">
      <c r="A1527" s="55">
        <v>1510</v>
      </c>
      <c r="B1527" s="57" t="s">
        <v>222</v>
      </c>
      <c r="C1527" s="57" t="s">
        <v>1936</v>
      </c>
      <c r="N1527" s="64"/>
      <c r="O1527" s="55">
        <v>36</v>
      </c>
      <c r="P1527" s="75">
        <f>P1526+(S1526-W1527/2)*COS(T1527*PI()/200)</f>
        <v>7737207.817862515</v>
      </c>
      <c r="Q1527" s="75">
        <f>Q1526+(S1526-W1527/2)*SIN(T1527*PI()/200)</f>
        <v>418176.6165659752</v>
      </c>
      <c r="R1527" s="76">
        <v>35</v>
      </c>
      <c r="S1527" s="75">
        <f>SQRT((P1528-P1526)^2+(Q1528-Q1526)^2)</f>
        <v>76.99207751524474</v>
      </c>
      <c r="T1527" s="77">
        <f>IF(ATAN2((P1528-P1526),(Q1528-Q1526))&lt;0,ATAN2((P1528-P1526),(Q1528-Q1526))+2*PI(),ATAN2((P1528-P1526),(Q1528-Q1526)))*200/PI()</f>
        <v>8.542310028917496</v>
      </c>
      <c r="U1527" s="75"/>
      <c r="V1527" s="75"/>
      <c r="W1527" s="75">
        <f>(S1526+S1528)-S1527</f>
        <v>0.007922484755255255</v>
      </c>
      <c r="X1527" s="57">
        <v>330</v>
      </c>
      <c r="Y1527" s="65">
        <f>SUM($X$18:X1527)</f>
        <v>180294.25</v>
      </c>
      <c r="AA1527" s="64"/>
      <c r="AI1527" s="64"/>
      <c r="AR1527" s="57" t="s">
        <v>1609</v>
      </c>
      <c r="AT1527" s="66">
        <v>1947</v>
      </c>
      <c r="BM1527" s="66" t="s">
        <v>225</v>
      </c>
    </row>
    <row r="1528" spans="1:65" s="57" customFormat="1" ht="11.25">
      <c r="A1528" s="55">
        <v>1511</v>
      </c>
      <c r="B1528" s="57" t="s">
        <v>154</v>
      </c>
      <c r="C1528" s="57" t="s">
        <v>1937</v>
      </c>
      <c r="L1528" s="57" t="s">
        <v>1053</v>
      </c>
      <c r="M1528" s="64"/>
      <c r="N1528" s="64"/>
      <c r="O1528" s="55">
        <v>36</v>
      </c>
      <c r="P1528" s="64">
        <v>7737231.4</v>
      </c>
      <c r="Q1528" s="64">
        <v>418179.8</v>
      </c>
      <c r="R1528" s="55">
        <v>36</v>
      </c>
      <c r="S1528" s="57">
        <v>23.8</v>
      </c>
      <c r="T1528" s="65">
        <f t="shared" si="10"/>
        <v>2.38</v>
      </c>
      <c r="AI1528" s="64">
        <v>38.2</v>
      </c>
      <c r="AR1528" s="57" t="s">
        <v>1609</v>
      </c>
      <c r="AT1528" s="66">
        <v>1947</v>
      </c>
      <c r="BM1528" s="66"/>
    </row>
    <row r="1529" spans="1:65" s="80" customFormat="1" ht="11.25">
      <c r="A1529" s="55">
        <v>1512</v>
      </c>
      <c r="B1529" s="80" t="s">
        <v>154</v>
      </c>
      <c r="C1529" s="80" t="s">
        <v>1938</v>
      </c>
      <c r="L1529" s="57" t="s">
        <v>1053</v>
      </c>
      <c r="N1529" s="81"/>
      <c r="O1529" s="55">
        <v>36</v>
      </c>
      <c r="P1529" s="81">
        <v>7737528.8</v>
      </c>
      <c r="Q1529" s="81">
        <v>418034.9</v>
      </c>
      <c r="R1529" s="55">
        <v>36</v>
      </c>
      <c r="S1529" s="80">
        <v>26.7</v>
      </c>
      <c r="T1529" s="65">
        <f t="shared" si="10"/>
        <v>2.67</v>
      </c>
      <c r="X1529" s="57"/>
      <c r="AI1529" s="81">
        <v>34</v>
      </c>
      <c r="AR1529" s="80" t="s">
        <v>1609</v>
      </c>
      <c r="AT1529" s="82">
        <v>1947</v>
      </c>
      <c r="BF1529" s="80" t="s">
        <v>1939</v>
      </c>
      <c r="BM1529" s="82"/>
    </row>
    <row r="1530" spans="1:65" s="72" customFormat="1" ht="11.25">
      <c r="A1530" s="55">
        <v>1513</v>
      </c>
      <c r="B1530" s="57" t="s">
        <v>222</v>
      </c>
      <c r="C1530" s="72" t="s">
        <v>1940</v>
      </c>
      <c r="N1530" s="73"/>
      <c r="O1530" s="55">
        <v>36</v>
      </c>
      <c r="P1530" s="75">
        <f>P1529+(S1529-W1530/2)*COS(T1530*PI()/200)</f>
        <v>7737506.862097595</v>
      </c>
      <c r="Q1530" s="75">
        <f>Q1529+(S1529-W1530/2)*SIN(T1530*PI()/200)</f>
        <v>418050.0877785879</v>
      </c>
      <c r="R1530" s="76">
        <v>35</v>
      </c>
      <c r="S1530" s="75">
        <f>SQRT((P1531-P1529)^2+(Q1531-Q1529)^2)</f>
        <v>61.66441437342329</v>
      </c>
      <c r="T1530" s="77">
        <f>IF(ATAN2((P1531-P1529),(Q1531-Q1529))&lt;0,ATAN2((P1531-P1529),(Q1531-Q1529))+2*PI(),ATAN2((P1531-P1529),(Q1531-Q1529)))*200/PI()</f>
        <v>161.44982940986924</v>
      </c>
      <c r="U1530" s="75"/>
      <c r="V1530" s="75"/>
      <c r="W1530" s="75">
        <f>(S1529+S1531)-S1530</f>
        <v>0.035585626576711604</v>
      </c>
      <c r="X1530" s="57">
        <v>285</v>
      </c>
      <c r="Y1530" s="65">
        <f>SUM($X$18:X1530)</f>
        <v>180579.25</v>
      </c>
      <c r="Z1530" s="57"/>
      <c r="AA1530" s="64"/>
      <c r="AI1530" s="73"/>
      <c r="AR1530" s="72" t="s">
        <v>1609</v>
      </c>
      <c r="AT1530" s="74">
        <v>1947</v>
      </c>
      <c r="BM1530" s="74" t="s">
        <v>225</v>
      </c>
    </row>
    <row r="1531" spans="1:65" s="72" customFormat="1" ht="11.25">
      <c r="A1531" s="55">
        <v>1514</v>
      </c>
      <c r="B1531" s="72" t="s">
        <v>154</v>
      </c>
      <c r="C1531" s="72" t="s">
        <v>1941</v>
      </c>
      <c r="L1531" s="72" t="s">
        <v>1053</v>
      </c>
      <c r="M1531" s="73"/>
      <c r="N1531" s="73"/>
      <c r="O1531" s="55">
        <v>36</v>
      </c>
      <c r="P1531" s="73">
        <v>7737478.1</v>
      </c>
      <c r="Q1531" s="73">
        <v>418070</v>
      </c>
      <c r="R1531" s="55">
        <v>36</v>
      </c>
      <c r="S1531" s="72">
        <v>35</v>
      </c>
      <c r="T1531" s="65">
        <f t="shared" si="10"/>
        <v>3.5</v>
      </c>
      <c r="X1531" s="57"/>
      <c r="AI1531" s="73">
        <v>28</v>
      </c>
      <c r="AR1531" s="72" t="s">
        <v>1609</v>
      </c>
      <c r="AT1531" s="74">
        <v>1947</v>
      </c>
      <c r="BM1531" s="74"/>
    </row>
    <row r="1532" spans="1:65" s="57" customFormat="1" ht="11.25">
      <c r="A1532" s="55">
        <v>1515</v>
      </c>
      <c r="B1532" s="57" t="s">
        <v>154</v>
      </c>
      <c r="C1532" s="57" t="s">
        <v>1942</v>
      </c>
      <c r="L1532" s="57" t="s">
        <v>1053</v>
      </c>
      <c r="M1532" s="64"/>
      <c r="N1532" s="64"/>
      <c r="O1532" s="55">
        <v>36</v>
      </c>
      <c r="P1532" s="64">
        <v>7737528.7</v>
      </c>
      <c r="Q1532" s="64">
        <v>418033.3</v>
      </c>
      <c r="R1532" s="55">
        <v>36</v>
      </c>
      <c r="S1532" s="57">
        <v>27.5</v>
      </c>
      <c r="T1532" s="65">
        <f t="shared" si="10"/>
        <v>2.75</v>
      </c>
      <c r="AI1532" s="64">
        <v>34</v>
      </c>
      <c r="AR1532" s="57" t="s">
        <v>1609</v>
      </c>
      <c r="AT1532" s="66">
        <v>1984</v>
      </c>
      <c r="BM1532" s="66"/>
    </row>
    <row r="1533" spans="1:65" s="57" customFormat="1" ht="11.25">
      <c r="A1533" s="55">
        <v>1516</v>
      </c>
      <c r="B1533" s="57" t="s">
        <v>222</v>
      </c>
      <c r="C1533" s="57" t="s">
        <v>1940</v>
      </c>
      <c r="N1533" s="64"/>
      <c r="O1533" s="55">
        <v>36</v>
      </c>
      <c r="P1533" s="75">
        <f>P1532+(S1532-W1533/2)*COS(T1533*PI()/200)</f>
        <v>7737506.435611467</v>
      </c>
      <c r="Q1533" s="75">
        <f>Q1532+(S1532-W1533/2)*SIN(T1533*PI()/200)</f>
        <v>418049.4482818019</v>
      </c>
      <c r="R1533" s="76">
        <v>35</v>
      </c>
      <c r="S1533" s="75">
        <f>SQRT((P1534-P1532)^2+(Q1534-Q1532)^2)</f>
        <v>62.5079994885247</v>
      </c>
      <c r="T1533" s="77">
        <f>IF(ATAN2((P1534-P1532),(Q1534-Q1532))&lt;0,ATAN2((P1534-P1532),(Q1534-Q1532))+2*PI(),ATAN2((P1534-P1532),(Q1534-Q1532)))*200/PI()</f>
        <v>160.05195178981484</v>
      </c>
      <c r="U1533" s="75"/>
      <c r="V1533" s="75"/>
      <c r="W1533" s="75">
        <f>(S1532+S1534)-S1533</f>
        <v>-0.007999488524703224</v>
      </c>
      <c r="AA1533" s="64"/>
      <c r="AG1533" s="57" t="s">
        <v>1943</v>
      </c>
      <c r="AI1533" s="64"/>
      <c r="AR1533" s="57" t="s">
        <v>1609</v>
      </c>
      <c r="AT1533" s="66">
        <v>1984</v>
      </c>
      <c r="BM1533" s="66" t="s">
        <v>225</v>
      </c>
    </row>
    <row r="1534" spans="1:65" s="57" customFormat="1" ht="11.25">
      <c r="A1534" s="55">
        <v>1517</v>
      </c>
      <c r="B1534" s="57" t="s">
        <v>154</v>
      </c>
      <c r="C1534" s="57" t="s">
        <v>1941</v>
      </c>
      <c r="L1534" s="57" t="s">
        <v>1053</v>
      </c>
      <c r="M1534" s="64"/>
      <c r="N1534" s="64"/>
      <c r="O1534" s="55">
        <v>36</v>
      </c>
      <c r="P1534" s="64">
        <v>7737478.1</v>
      </c>
      <c r="Q1534" s="64">
        <v>418070</v>
      </c>
      <c r="R1534" s="55">
        <v>36</v>
      </c>
      <c r="S1534" s="57">
        <v>35</v>
      </c>
      <c r="T1534" s="65">
        <f t="shared" si="10"/>
        <v>3.5</v>
      </c>
      <c r="AI1534" s="64">
        <v>28</v>
      </c>
      <c r="AR1534" s="57" t="s">
        <v>1609</v>
      </c>
      <c r="AT1534" s="66">
        <v>1947</v>
      </c>
      <c r="BM1534" s="66"/>
    </row>
    <row r="1535" spans="1:65" s="57" customFormat="1" ht="11.25">
      <c r="A1535" s="55">
        <v>1518</v>
      </c>
      <c r="B1535" s="57" t="s">
        <v>154</v>
      </c>
      <c r="C1535" s="57" t="s">
        <v>1944</v>
      </c>
      <c r="L1535" s="57" t="s">
        <v>1053</v>
      </c>
      <c r="M1535" s="64"/>
      <c r="N1535" s="64"/>
      <c r="O1535" s="55">
        <v>36</v>
      </c>
      <c r="P1535" s="64">
        <v>7737722.7</v>
      </c>
      <c r="Q1535" s="64">
        <v>417956.7</v>
      </c>
      <c r="R1535" s="55">
        <v>36</v>
      </c>
      <c r="S1535" s="57">
        <v>40.7</v>
      </c>
      <c r="T1535" s="65">
        <f t="shared" si="10"/>
        <v>4.07</v>
      </c>
      <c r="AI1535" s="64">
        <v>33.7</v>
      </c>
      <c r="AR1535" s="57" t="s">
        <v>1609</v>
      </c>
      <c r="AT1535" s="66">
        <v>1947</v>
      </c>
      <c r="BM1535" s="66"/>
    </row>
    <row r="1536" spans="1:65" s="57" customFormat="1" ht="11.25">
      <c r="A1536" s="55">
        <v>1519</v>
      </c>
      <c r="B1536" s="57" t="s">
        <v>222</v>
      </c>
      <c r="C1536" s="57" t="s">
        <v>1945</v>
      </c>
      <c r="N1536" s="64"/>
      <c r="O1536" s="55">
        <v>36</v>
      </c>
      <c r="P1536" s="75">
        <f>P1535+(S1535-W1536/2)*COS(T1536*PI()/200)</f>
        <v>7737751.334356887</v>
      </c>
      <c r="Q1536" s="75">
        <f>Q1535+(S1535-W1536/2)*SIN(T1536*PI()/200)</f>
        <v>417985.6025944224</v>
      </c>
      <c r="R1536" s="76">
        <v>35</v>
      </c>
      <c r="S1536" s="75">
        <f>SQRT((P1537-P1535)^2+(Q1537-Q1535)^2)</f>
        <v>60.670421129360065</v>
      </c>
      <c r="T1536" s="77">
        <f>IF(ATAN2((P1537-P1535),(Q1537-Q1535))&lt;0,ATAN2((P1537-P1535),(Q1537-Q1535))+2*PI(),ATAN2((P1537-P1535),(Q1537-Q1535)))*200/PI()</f>
        <v>50.2967902843515</v>
      </c>
      <c r="U1536" s="75"/>
      <c r="V1536" s="75"/>
      <c r="W1536" s="75">
        <f>(S1535+S1537)-S1536</f>
        <v>0.029578870639937804</v>
      </c>
      <c r="X1536" s="57">
        <v>310</v>
      </c>
      <c r="Y1536" s="65">
        <f>SUM($X$18:X1536)</f>
        <v>180889.25</v>
      </c>
      <c r="AA1536" s="64"/>
      <c r="AI1536" s="64"/>
      <c r="AR1536" s="57" t="s">
        <v>1609</v>
      </c>
      <c r="AT1536" s="66">
        <v>1947</v>
      </c>
      <c r="BM1536" s="66" t="s">
        <v>225</v>
      </c>
    </row>
    <row r="1537" spans="1:65" s="57" customFormat="1" ht="11.25">
      <c r="A1537" s="55">
        <v>1520</v>
      </c>
      <c r="B1537" s="57" t="s">
        <v>154</v>
      </c>
      <c r="C1537" s="57" t="s">
        <v>1946</v>
      </c>
      <c r="L1537" s="57" t="s">
        <v>1053</v>
      </c>
      <c r="M1537" s="64"/>
      <c r="N1537" s="64"/>
      <c r="O1537" s="55">
        <v>36</v>
      </c>
      <c r="P1537" s="64">
        <v>7737765.4</v>
      </c>
      <c r="Q1537" s="64">
        <v>417999.8</v>
      </c>
      <c r="R1537" s="55">
        <v>36</v>
      </c>
      <c r="S1537" s="57">
        <v>20</v>
      </c>
      <c r="T1537" s="65">
        <f t="shared" si="10"/>
        <v>2</v>
      </c>
      <c r="AI1537" s="64">
        <v>29.4</v>
      </c>
      <c r="AR1537" s="57" t="s">
        <v>1609</v>
      </c>
      <c r="AT1537" s="66">
        <v>1947</v>
      </c>
      <c r="BM1537" s="66"/>
    </row>
    <row r="1538" spans="1:65" s="57" customFormat="1" ht="11.25">
      <c r="A1538" s="55">
        <v>1521</v>
      </c>
      <c r="B1538" s="57" t="s">
        <v>154</v>
      </c>
      <c r="C1538" s="57" t="s">
        <v>1947</v>
      </c>
      <c r="L1538" s="57" t="s">
        <v>1053</v>
      </c>
      <c r="M1538" s="64"/>
      <c r="N1538" s="64"/>
      <c r="O1538" s="55">
        <v>36</v>
      </c>
      <c r="P1538" s="64">
        <v>7737968.6</v>
      </c>
      <c r="Q1538" s="64">
        <v>417770.7</v>
      </c>
      <c r="R1538" s="55">
        <v>36</v>
      </c>
      <c r="S1538" s="57">
        <v>25.9</v>
      </c>
      <c r="T1538" s="65">
        <f t="shared" si="10"/>
        <v>2.59</v>
      </c>
      <c r="AI1538" s="64">
        <v>21.6</v>
      </c>
      <c r="AR1538" s="57" t="s">
        <v>1609</v>
      </c>
      <c r="AT1538" s="66">
        <v>1947</v>
      </c>
      <c r="BM1538" s="66"/>
    </row>
    <row r="1539" spans="1:65" s="57" customFormat="1" ht="11.25">
      <c r="A1539" s="55">
        <v>1522</v>
      </c>
      <c r="B1539" s="57" t="s">
        <v>222</v>
      </c>
      <c r="C1539" s="57" t="s">
        <v>1948</v>
      </c>
      <c r="N1539" s="64"/>
      <c r="O1539" s="55">
        <v>36</v>
      </c>
      <c r="P1539" s="75">
        <f>P1538+(S1538-W1539/2)*COS(T1539*PI()/200)</f>
        <v>7737968.442712685</v>
      </c>
      <c r="Q1539" s="75">
        <f>Q1538+(S1538-W1539/2)*SIN(T1539*PI()/200)</f>
        <v>417796.59997787274</v>
      </c>
      <c r="R1539" s="76">
        <v>35</v>
      </c>
      <c r="S1539" s="75">
        <f>SQRT((P1540-P1538)^2+(Q1540-Q1538)^2)</f>
        <v>49.40091092273945</v>
      </c>
      <c r="T1539" s="77">
        <f>IF(ATAN2((P1540-P1538),(Q1540-Q1538))&lt;0,ATAN2((P1540-P1538),(Q1540-Q1538))+2*PI(),ATAN2((P1540-P1538),(Q1540-Q1538)))*200/PI()</f>
        <v>100.38660644494435</v>
      </c>
      <c r="U1539" s="75"/>
      <c r="V1539" s="75"/>
      <c r="W1539" s="75">
        <f>(S1538+S1540)-S1539</f>
        <v>-0.0009109227394503705</v>
      </c>
      <c r="X1539" s="57">
        <v>380</v>
      </c>
      <c r="Y1539" s="65">
        <f>SUM($X$18:X1539)</f>
        <v>181269.25</v>
      </c>
      <c r="AA1539" s="64"/>
      <c r="AI1539" s="64"/>
      <c r="AR1539" s="57" t="s">
        <v>1609</v>
      </c>
      <c r="AT1539" s="66">
        <v>1947</v>
      </c>
      <c r="BM1539" s="66" t="s">
        <v>225</v>
      </c>
    </row>
    <row r="1540" spans="1:65" s="57" customFormat="1" ht="11.25">
      <c r="A1540" s="55">
        <v>1523</v>
      </c>
      <c r="B1540" s="57" t="s">
        <v>154</v>
      </c>
      <c r="C1540" s="57" t="s">
        <v>1949</v>
      </c>
      <c r="L1540" s="57" t="s">
        <v>1053</v>
      </c>
      <c r="M1540" s="64"/>
      <c r="N1540" s="64"/>
      <c r="O1540" s="55">
        <v>36</v>
      </c>
      <c r="P1540" s="64">
        <v>7737968.3</v>
      </c>
      <c r="Q1540" s="64">
        <v>417820.1</v>
      </c>
      <c r="R1540" s="55">
        <v>36</v>
      </c>
      <c r="S1540" s="57">
        <v>23.5</v>
      </c>
      <c r="T1540" s="65">
        <f t="shared" si="10"/>
        <v>2.35</v>
      </c>
      <c r="AI1540" s="64">
        <v>18.5</v>
      </c>
      <c r="AR1540" s="57" t="s">
        <v>1609</v>
      </c>
      <c r="AT1540" s="66">
        <v>1947</v>
      </c>
      <c r="BM1540" s="66"/>
    </row>
    <row r="1541" spans="1:65" s="72" customFormat="1" ht="11.25">
      <c r="A1541" s="55">
        <v>1524</v>
      </c>
      <c r="B1541" s="72" t="s">
        <v>154</v>
      </c>
      <c r="C1541" s="72" t="s">
        <v>1950</v>
      </c>
      <c r="L1541" s="72" t="s">
        <v>1053</v>
      </c>
      <c r="M1541" s="73"/>
      <c r="N1541" s="73"/>
      <c r="O1541" s="55">
        <v>36</v>
      </c>
      <c r="P1541" s="73">
        <v>7738327.5</v>
      </c>
      <c r="Q1541" s="73">
        <v>417937.4</v>
      </c>
      <c r="R1541" s="55">
        <v>36</v>
      </c>
      <c r="S1541" s="72">
        <v>33</v>
      </c>
      <c r="T1541" s="65">
        <f t="shared" si="10"/>
        <v>3.3</v>
      </c>
      <c r="X1541" s="57"/>
      <c r="AI1541" s="73">
        <v>16.3</v>
      </c>
      <c r="AR1541" s="72" t="s">
        <v>1609</v>
      </c>
      <c r="AT1541" s="74">
        <v>1947</v>
      </c>
      <c r="BM1541" s="74"/>
    </row>
    <row r="1542" spans="1:65" s="72" customFormat="1" ht="11.25">
      <c r="A1542" s="55">
        <v>1525</v>
      </c>
      <c r="B1542" s="57" t="s">
        <v>222</v>
      </c>
      <c r="C1542" s="72" t="s">
        <v>1951</v>
      </c>
      <c r="N1542" s="73"/>
      <c r="O1542" s="55">
        <v>36</v>
      </c>
      <c r="P1542" s="75">
        <f>P1541+(S1541-W1542/2)*COS(T1542*PI()/200)</f>
        <v>7738302.462965677</v>
      </c>
      <c r="Q1542" s="75">
        <f>Q1541+(S1541-W1542/2)*SIN(T1542*PI()/200)</f>
        <v>417958.9230645943</v>
      </c>
      <c r="R1542" s="76">
        <v>35</v>
      </c>
      <c r="S1542" s="75">
        <f>SQRT((P1543-P1541)^2+(Q1543-Q1541)^2)</f>
        <v>60.13318551317878</v>
      </c>
      <c r="T1542" s="77">
        <f>IF(ATAN2((P1543-P1541),(Q1543-Q1541))&lt;0,ATAN2((P1543-P1541),(Q1543-Q1541))+2*PI(),ATAN2((P1543-P1541),(Q1543-Q1541)))*200/PI()</f>
        <v>154.7955861329643</v>
      </c>
      <c r="U1542" s="75"/>
      <c r="V1542" s="75"/>
      <c r="W1542" s="75">
        <f>(S1541+S1543)-S1542</f>
        <v>-0.03318551317877905</v>
      </c>
      <c r="X1542" s="57">
        <v>195</v>
      </c>
      <c r="Y1542" s="65">
        <f>SUM($X$18:X1542)</f>
        <v>181464.25</v>
      </c>
      <c r="Z1542" s="57"/>
      <c r="AA1542" s="64"/>
      <c r="AI1542" s="73"/>
      <c r="AR1542" s="72" t="s">
        <v>1609</v>
      </c>
      <c r="AT1542" s="74">
        <v>1947</v>
      </c>
      <c r="BM1542" s="74" t="s">
        <v>225</v>
      </c>
    </row>
    <row r="1543" spans="1:65" s="72" customFormat="1" ht="11.25">
      <c r="A1543" s="55">
        <v>1526</v>
      </c>
      <c r="B1543" s="72" t="s">
        <v>154</v>
      </c>
      <c r="C1543" s="72" t="s">
        <v>1952</v>
      </c>
      <c r="L1543" s="72" t="s">
        <v>1053</v>
      </c>
      <c r="N1543" s="73"/>
      <c r="O1543" s="55">
        <v>36</v>
      </c>
      <c r="P1543" s="73">
        <v>7738281.9</v>
      </c>
      <c r="Q1543" s="73">
        <v>417976.6</v>
      </c>
      <c r="R1543" s="55">
        <v>36</v>
      </c>
      <c r="S1543" s="72">
        <v>27.1</v>
      </c>
      <c r="T1543" s="65">
        <f t="shared" si="10"/>
        <v>2.71</v>
      </c>
      <c r="X1543" s="57"/>
      <c r="AI1543" s="73">
        <v>16.1</v>
      </c>
      <c r="AR1543" s="72" t="s">
        <v>1609</v>
      </c>
      <c r="AT1543" s="74">
        <v>1947</v>
      </c>
      <c r="BF1543" s="74" t="s">
        <v>1953</v>
      </c>
      <c r="BM1543" s="74"/>
    </row>
    <row r="1544" spans="1:65" s="57" customFormat="1" ht="11.25">
      <c r="A1544" s="55">
        <v>1527</v>
      </c>
      <c r="B1544" s="57" t="s">
        <v>154</v>
      </c>
      <c r="C1544" s="57" t="s">
        <v>1950</v>
      </c>
      <c r="L1544" s="57" t="s">
        <v>1053</v>
      </c>
      <c r="M1544" s="64"/>
      <c r="N1544" s="64"/>
      <c r="O1544" s="55">
        <v>36</v>
      </c>
      <c r="P1544" s="64">
        <v>7738327.5</v>
      </c>
      <c r="Q1544" s="64">
        <v>417937.4</v>
      </c>
      <c r="R1544" s="55">
        <v>36</v>
      </c>
      <c r="S1544" s="57">
        <v>33</v>
      </c>
      <c r="T1544" s="65">
        <f t="shared" si="10"/>
        <v>3.3</v>
      </c>
      <c r="AI1544" s="64">
        <v>16.3</v>
      </c>
      <c r="AR1544" s="57" t="s">
        <v>1609</v>
      </c>
      <c r="AT1544" s="66">
        <v>1947</v>
      </c>
      <c r="BM1544" s="66"/>
    </row>
    <row r="1545" spans="1:65" s="57" customFormat="1" ht="11.25">
      <c r="A1545" s="55">
        <v>1528</v>
      </c>
      <c r="B1545" s="57" t="s">
        <v>222</v>
      </c>
      <c r="C1545" s="57" t="s">
        <v>1951</v>
      </c>
      <c r="N1545" s="64"/>
      <c r="O1545" s="55">
        <v>36</v>
      </c>
      <c r="P1545" s="75">
        <f>P1544+(S1544-W1545/2)*COS(T1545*PI()/200)</f>
        <v>7738304.557394646</v>
      </c>
      <c r="Q1545" s="75">
        <f>Q1544+(S1544-W1545/2)*SIN(T1545*PI()/200)</f>
        <v>417961.1115806909</v>
      </c>
      <c r="R1545" s="76">
        <v>35</v>
      </c>
      <c r="S1545" s="75">
        <f>SQRT((P1546-P1544)^2+(Q1546-Q1544)^2)</f>
        <v>76.58794433175252</v>
      </c>
      <c r="T1545" s="77">
        <f>IF(ATAN2((P1546-P1544),(Q1546-Q1544))&lt;0,ATAN2((P1546-P1544),(Q1546-Q1544))+2*PI(),ATAN2((P1546-P1544),(Q1546-Q1544)))*200/PI()</f>
        <v>148.95078958403337</v>
      </c>
      <c r="U1545" s="75"/>
      <c r="V1545" s="75"/>
      <c r="W1545" s="75">
        <f>(S1544+S1546)-S1545</f>
        <v>0.012055668247469953</v>
      </c>
      <c r="AA1545" s="64"/>
      <c r="AG1545" s="57" t="s">
        <v>1954</v>
      </c>
      <c r="AI1545" s="64"/>
      <c r="AP1545" s="57" t="s">
        <v>530</v>
      </c>
      <c r="AR1545" s="57" t="s">
        <v>1609</v>
      </c>
      <c r="AT1545" s="66">
        <v>2000</v>
      </c>
      <c r="BM1545" s="66" t="s">
        <v>225</v>
      </c>
    </row>
    <row r="1546" spans="1:65" s="57" customFormat="1" ht="11.25">
      <c r="A1546" s="55">
        <v>1529</v>
      </c>
      <c r="B1546" s="57" t="s">
        <v>154</v>
      </c>
      <c r="C1546" s="57" t="s">
        <v>1955</v>
      </c>
      <c r="L1546" s="57" t="s">
        <v>1053</v>
      </c>
      <c r="M1546" s="64"/>
      <c r="N1546" s="64"/>
      <c r="O1546" s="55">
        <v>36</v>
      </c>
      <c r="P1546" s="64">
        <v>7738274.244</v>
      </c>
      <c r="Q1546" s="64">
        <v>417992.44099999964</v>
      </c>
      <c r="R1546" s="55">
        <v>36</v>
      </c>
      <c r="S1546" s="57">
        <v>43.6</v>
      </c>
      <c r="T1546" s="65">
        <f t="shared" si="10"/>
        <v>4.36</v>
      </c>
      <c r="AI1546" s="64"/>
      <c r="AR1546" s="57" t="s">
        <v>1609</v>
      </c>
      <c r="AT1546" s="92" t="s">
        <v>1956</v>
      </c>
      <c r="BF1546" s="57" t="s">
        <v>529</v>
      </c>
      <c r="BM1546" s="92"/>
    </row>
    <row r="1547" spans="1:65" s="57" customFormat="1" ht="11.25">
      <c r="A1547" s="55">
        <v>1530</v>
      </c>
      <c r="B1547" s="57" t="s">
        <v>154</v>
      </c>
      <c r="C1547" s="57" t="s">
        <v>1957</v>
      </c>
      <c r="L1547" s="57" t="s">
        <v>1053</v>
      </c>
      <c r="M1547" s="64"/>
      <c r="N1547" s="64"/>
      <c r="O1547" s="55">
        <v>36</v>
      </c>
      <c r="P1547" s="64">
        <v>7738257.6</v>
      </c>
      <c r="Q1547" s="64">
        <v>418145</v>
      </c>
      <c r="R1547" s="55">
        <v>36</v>
      </c>
      <c r="S1547" s="57">
        <v>21.7</v>
      </c>
      <c r="T1547" s="65">
        <f t="shared" si="10"/>
        <v>2.17</v>
      </c>
      <c r="AI1547" s="64">
        <v>14.7</v>
      </c>
      <c r="AR1547" s="57" t="s">
        <v>1609</v>
      </c>
      <c r="AT1547" s="66">
        <v>1947</v>
      </c>
      <c r="BM1547" s="66"/>
    </row>
    <row r="1548" spans="1:65" s="57" customFormat="1" ht="11.25">
      <c r="A1548" s="55">
        <v>1531</v>
      </c>
      <c r="B1548" s="57" t="s">
        <v>222</v>
      </c>
      <c r="C1548" s="57" t="s">
        <v>1958</v>
      </c>
      <c r="N1548" s="64"/>
      <c r="O1548" s="55">
        <v>36</v>
      </c>
      <c r="P1548" s="75">
        <f>P1547+(S1547-W1548/2)*COS(T1548*PI()/200)</f>
        <v>7738244.284269064</v>
      </c>
      <c r="Q1548" s="75">
        <f>Q1547+(S1547-W1548/2)*SIN(T1548*PI()/200)</f>
        <v>418127.83469756105</v>
      </c>
      <c r="R1548" s="76">
        <v>35</v>
      </c>
      <c r="S1548" s="75">
        <f>SQRT((P1549-P1547)^2+(Q1549-Q1547)^2)</f>
        <v>68.84911037870896</v>
      </c>
      <c r="T1548" s="77">
        <f>IF(ATAN2((P1549-P1547),(Q1549-Q1547))&lt;0,ATAN2((P1549-P1547),(Q1549-Q1547))+2*PI(),ATAN2((P1549-P1547),(Q1549-Q1547)))*200/PI()</f>
        <v>257.99778284897667</v>
      </c>
      <c r="U1548" s="75"/>
      <c r="V1548" s="75"/>
      <c r="W1548" s="75">
        <f>(S1547+S1549)-S1548</f>
        <v>-0.049110378708959956</v>
      </c>
      <c r="X1548" s="57">
        <v>670</v>
      </c>
      <c r="Y1548" s="65">
        <f>SUM($X$18:X1548)</f>
        <v>182134.25</v>
      </c>
      <c r="AA1548" s="64"/>
      <c r="AI1548" s="64"/>
      <c r="AR1548" s="57" t="s">
        <v>1609</v>
      </c>
      <c r="AT1548" s="66">
        <v>1947</v>
      </c>
      <c r="BM1548" s="66" t="s">
        <v>225</v>
      </c>
    </row>
    <row r="1549" spans="1:65" s="57" customFormat="1" ht="11.25">
      <c r="A1549" s="55">
        <v>1532</v>
      </c>
      <c r="B1549" s="57" t="s">
        <v>154</v>
      </c>
      <c r="C1549" s="57" t="s">
        <v>1959</v>
      </c>
      <c r="L1549" s="57" t="s">
        <v>1053</v>
      </c>
      <c r="M1549" s="64"/>
      <c r="N1549" s="64"/>
      <c r="O1549" s="55">
        <v>36</v>
      </c>
      <c r="P1549" s="64">
        <v>7738215.4</v>
      </c>
      <c r="Q1549" s="64">
        <v>418090.6</v>
      </c>
      <c r="R1549" s="55">
        <v>36</v>
      </c>
      <c r="S1549" s="57">
        <v>47.1</v>
      </c>
      <c r="T1549" s="65">
        <f t="shared" si="10"/>
        <v>4.71</v>
      </c>
      <c r="AI1549" s="64">
        <v>28.8</v>
      </c>
      <c r="AR1549" s="57" t="s">
        <v>1609</v>
      </c>
      <c r="AT1549" s="66">
        <v>1947</v>
      </c>
      <c r="BM1549" s="66"/>
    </row>
    <row r="1550" spans="1:65" s="57" customFormat="1" ht="11.25">
      <c r="A1550" s="55">
        <v>1533</v>
      </c>
      <c r="B1550" s="57" t="s">
        <v>154</v>
      </c>
      <c r="C1550" s="57" t="s">
        <v>1960</v>
      </c>
      <c r="L1550" s="57" t="s">
        <v>1053</v>
      </c>
      <c r="M1550" s="64"/>
      <c r="N1550" s="64"/>
      <c r="O1550" s="55">
        <v>36</v>
      </c>
      <c r="P1550" s="64">
        <v>7738676.1</v>
      </c>
      <c r="Q1550" s="64">
        <v>418436.5</v>
      </c>
      <c r="R1550" s="55">
        <v>36</v>
      </c>
      <c r="S1550" s="57">
        <v>24.6</v>
      </c>
      <c r="T1550" s="65">
        <f t="shared" si="10"/>
        <v>2.46</v>
      </c>
      <c r="AI1550" s="64">
        <v>16.7</v>
      </c>
      <c r="AR1550" s="57" t="s">
        <v>1609</v>
      </c>
      <c r="AT1550" s="66">
        <v>1947</v>
      </c>
      <c r="BM1550" s="66"/>
    </row>
    <row r="1551" spans="1:65" s="57" customFormat="1" ht="11.25">
      <c r="A1551" s="55">
        <v>1534</v>
      </c>
      <c r="B1551" s="57" t="s">
        <v>222</v>
      </c>
      <c r="C1551" s="57" t="s">
        <v>1961</v>
      </c>
      <c r="N1551" s="64"/>
      <c r="O1551" s="55">
        <v>36</v>
      </c>
      <c r="P1551" s="75">
        <f>P1550+(S1550-W1551/2)*COS(T1551*PI()/200)</f>
        <v>7738686.01818508</v>
      </c>
      <c r="Q1551" s="75">
        <f>Q1550+(S1550-W1551/2)*SIN(T1551*PI()/200)</f>
        <v>418459.02735060826</v>
      </c>
      <c r="R1551" s="76">
        <v>35</v>
      </c>
      <c r="S1551" s="75">
        <f>SQRT((P1552-P1550)^2+(Q1552-Q1550)^2)</f>
        <v>64.02811882318359</v>
      </c>
      <c r="T1551" s="77">
        <f>IF(ATAN2((P1552-P1550),(Q1552-Q1550))&lt;0,ATAN2((P1552-P1550),(Q1552-Q1550))+2*PI(),ATAN2((P1552-P1550),(Q1552-Q1550)))*200/PI()</f>
        <v>73.59711149130023</v>
      </c>
      <c r="U1551" s="75"/>
      <c r="V1551" s="75"/>
      <c r="W1551" s="75">
        <f>(S1550+S1552)-S1551</f>
        <v>-0.028118823183589825</v>
      </c>
      <c r="X1551" s="57">
        <v>300</v>
      </c>
      <c r="Y1551" s="65">
        <f>SUM($X$18:X1551)</f>
        <v>182434.25</v>
      </c>
      <c r="AA1551" s="64"/>
      <c r="AI1551" s="64"/>
      <c r="AR1551" s="57" t="s">
        <v>1609</v>
      </c>
      <c r="AT1551" s="66">
        <v>1947</v>
      </c>
      <c r="BM1551" s="66" t="s">
        <v>225</v>
      </c>
    </row>
    <row r="1552" spans="1:65" s="57" customFormat="1" ht="11.25">
      <c r="A1552" s="55">
        <v>1535</v>
      </c>
      <c r="B1552" s="57" t="s">
        <v>154</v>
      </c>
      <c r="C1552" s="57" t="s">
        <v>1962</v>
      </c>
      <c r="L1552" s="57" t="s">
        <v>1053</v>
      </c>
      <c r="M1552" s="64"/>
      <c r="N1552" s="64"/>
      <c r="O1552" s="55">
        <v>36</v>
      </c>
      <c r="P1552" s="64">
        <v>7738701.9</v>
      </c>
      <c r="Q1552" s="64">
        <v>418495.1</v>
      </c>
      <c r="R1552" s="55">
        <v>36</v>
      </c>
      <c r="S1552" s="57">
        <v>39.4</v>
      </c>
      <c r="T1552" s="65">
        <f t="shared" si="10"/>
        <v>3.94</v>
      </c>
      <c r="AI1552" s="64">
        <v>34.7</v>
      </c>
      <c r="AR1552" s="57" t="s">
        <v>1609</v>
      </c>
      <c r="AT1552" s="66">
        <v>1947</v>
      </c>
      <c r="BM1552" s="66"/>
    </row>
    <row r="1553" spans="1:65" s="57" customFormat="1" ht="11.25">
      <c r="A1553" s="55">
        <v>1536</v>
      </c>
      <c r="B1553" s="56" t="s">
        <v>1228</v>
      </c>
      <c r="C1553" s="56" t="s">
        <v>1963</v>
      </c>
      <c r="F1553" s="56"/>
      <c r="N1553" s="63"/>
      <c r="O1553" s="55">
        <v>36</v>
      </c>
      <c r="P1553" s="60">
        <f>P1550+S1553*COS(T1553*PI()/200)</f>
        <v>7738663.307288367</v>
      </c>
      <c r="Q1553" s="60">
        <f>Q1550+S1553*SIN(T1553*PI()/200)</f>
        <v>418453.1537241811</v>
      </c>
      <c r="R1553" s="55">
        <v>36</v>
      </c>
      <c r="S1553" s="64">
        <v>21</v>
      </c>
      <c r="T1553" s="91">
        <v>141.7</v>
      </c>
      <c r="U1553" s="60"/>
      <c r="V1553" s="60"/>
      <c r="Y1553" s="71"/>
      <c r="Z1553" s="65"/>
      <c r="AI1553" s="63"/>
      <c r="AP1553" s="57" t="s">
        <v>160</v>
      </c>
      <c r="AR1553" s="57" t="s">
        <v>1609</v>
      </c>
      <c r="AT1553" s="66">
        <v>1947</v>
      </c>
      <c r="BF1553" s="57" t="s">
        <v>1964</v>
      </c>
      <c r="BM1553" s="66"/>
    </row>
    <row r="1554" spans="1:65" s="57" customFormat="1" ht="11.25">
      <c r="A1554" s="55">
        <v>1537</v>
      </c>
      <c r="B1554" s="56" t="s">
        <v>1228</v>
      </c>
      <c r="C1554" s="56" t="s">
        <v>1965</v>
      </c>
      <c r="F1554" s="56"/>
      <c r="N1554" s="63"/>
      <c r="O1554" s="55">
        <v>36</v>
      </c>
      <c r="P1554" s="60">
        <f>P1550+S1554*COS(T1554*PI()/200)</f>
        <v>7738654.130858618</v>
      </c>
      <c r="Q1554" s="60">
        <f>Q1550+S1554*SIN(T1554*PI()/200)</f>
        <v>418432.6728826841</v>
      </c>
      <c r="R1554" s="55">
        <v>36</v>
      </c>
      <c r="S1554" s="64">
        <v>22.3</v>
      </c>
      <c r="T1554" s="91">
        <v>210.98</v>
      </c>
      <c r="U1554" s="60"/>
      <c r="V1554" s="60"/>
      <c r="Y1554" s="71"/>
      <c r="Z1554" s="65"/>
      <c r="AI1554" s="63"/>
      <c r="AP1554" s="57" t="s">
        <v>162</v>
      </c>
      <c r="AR1554" s="57" t="s">
        <v>1609</v>
      </c>
      <c r="AT1554" s="66">
        <v>1947</v>
      </c>
      <c r="BF1554" s="57" t="s">
        <v>1964</v>
      </c>
      <c r="BM1554" s="66"/>
    </row>
    <row r="1555" spans="1:65" s="57" customFormat="1" ht="11.25">
      <c r="A1555" s="55">
        <v>1538</v>
      </c>
      <c r="B1555" s="57" t="s">
        <v>154</v>
      </c>
      <c r="C1555" s="57" t="s">
        <v>1966</v>
      </c>
      <c r="L1555" s="57" t="s">
        <v>1053</v>
      </c>
      <c r="M1555" s="64"/>
      <c r="N1555" s="64"/>
      <c r="O1555" s="55">
        <v>36</v>
      </c>
      <c r="P1555" s="64">
        <v>7738970.9</v>
      </c>
      <c r="Q1555" s="64">
        <v>418356.8</v>
      </c>
      <c r="R1555" s="55">
        <v>36</v>
      </c>
      <c r="S1555" s="57">
        <v>8.7</v>
      </c>
      <c r="T1555" s="65">
        <f t="shared" si="10"/>
        <v>0.8699999999999999</v>
      </c>
      <c r="AI1555" s="64">
        <v>12.8</v>
      </c>
      <c r="AR1555" s="57" t="s">
        <v>1609</v>
      </c>
      <c r="AT1555" s="66">
        <v>1947</v>
      </c>
      <c r="BF1555" s="57" t="s">
        <v>795</v>
      </c>
      <c r="BM1555" s="66"/>
    </row>
    <row r="1556" spans="1:65" s="57" customFormat="1" ht="11.25">
      <c r="A1556" s="55">
        <v>1539</v>
      </c>
      <c r="B1556" s="57" t="s">
        <v>222</v>
      </c>
      <c r="C1556" s="57" t="s">
        <v>1967</v>
      </c>
      <c r="N1556" s="64"/>
      <c r="O1556" s="55">
        <v>36</v>
      </c>
      <c r="P1556" s="75">
        <f>P1555+(S1555-W1556/2)*COS(T1556*PI()/200)</f>
        <v>7738972.661106375</v>
      </c>
      <c r="Q1556" s="75">
        <f>Q1555+(S1555-W1556/2)*SIN(T1556*PI()/200)</f>
        <v>418365.3326844065</v>
      </c>
      <c r="R1556" s="76">
        <v>35</v>
      </c>
      <c r="S1556" s="75">
        <f>SQRT((P1557-P1555)^2+(Q1557-Q1555)^2)</f>
        <v>35.12506227747236</v>
      </c>
      <c r="T1556" s="77">
        <f>IF(ATAN2((P1557-P1555),(Q1557-Q1555))&lt;0,ATAN2((P1557-P1555),(Q1557-Q1555))+2*PI(),ATAN2((P1557-P1555),(Q1557-Q1555)))*200/PI()</f>
        <v>87.04241286065219</v>
      </c>
      <c r="U1556" s="75"/>
      <c r="V1556" s="75"/>
      <c r="W1556" s="75">
        <f>(S1555+S1557)-S1556</f>
        <v>-0.025062277472365224</v>
      </c>
      <c r="X1556" s="57">
        <v>680</v>
      </c>
      <c r="Y1556" s="65">
        <f>SUM($X$18:X1556)</f>
        <v>183114.25</v>
      </c>
      <c r="AA1556" s="64"/>
      <c r="AI1556" s="64"/>
      <c r="AR1556" s="57" t="s">
        <v>1609</v>
      </c>
      <c r="AT1556" s="66">
        <v>1947</v>
      </c>
      <c r="BM1556" s="66" t="s">
        <v>225</v>
      </c>
    </row>
    <row r="1557" spans="1:65" s="57" customFormat="1" ht="11.25">
      <c r="A1557" s="55">
        <v>1540</v>
      </c>
      <c r="B1557" s="57" t="s">
        <v>154</v>
      </c>
      <c r="C1557" s="57" t="s">
        <v>1968</v>
      </c>
      <c r="L1557" s="57" t="s">
        <v>1053</v>
      </c>
      <c r="M1557" s="64"/>
      <c r="N1557" s="64"/>
      <c r="O1557" s="55">
        <v>36</v>
      </c>
      <c r="P1557" s="64">
        <v>7738978</v>
      </c>
      <c r="Q1557" s="64">
        <v>418391.2</v>
      </c>
      <c r="R1557" s="55">
        <v>36</v>
      </c>
      <c r="S1557" s="57">
        <v>26.4</v>
      </c>
      <c r="T1557" s="65">
        <f t="shared" si="10"/>
        <v>2.6399999999999997</v>
      </c>
      <c r="AI1557" s="64">
        <v>12.2</v>
      </c>
      <c r="AR1557" s="57" t="s">
        <v>1609</v>
      </c>
      <c r="AT1557" s="66">
        <v>1947</v>
      </c>
      <c r="BF1557" s="57" t="s">
        <v>795</v>
      </c>
      <c r="BM1557" s="66"/>
    </row>
    <row r="1558" spans="1:65" s="72" customFormat="1" ht="11.25">
      <c r="A1558" s="55">
        <v>1541</v>
      </c>
      <c r="B1558" s="72" t="s">
        <v>154</v>
      </c>
      <c r="C1558" s="72" t="s">
        <v>1969</v>
      </c>
      <c r="L1558" s="72" t="s">
        <v>1053</v>
      </c>
      <c r="M1558" s="73"/>
      <c r="N1558" s="73"/>
      <c r="O1558" s="55">
        <v>36</v>
      </c>
      <c r="P1558" s="73">
        <v>7739497.6</v>
      </c>
      <c r="Q1558" s="73">
        <v>418491.5</v>
      </c>
      <c r="R1558" s="55">
        <v>36</v>
      </c>
      <c r="S1558" s="72">
        <v>36</v>
      </c>
      <c r="T1558" s="65">
        <f t="shared" si="10"/>
        <v>3.6</v>
      </c>
      <c r="X1558" s="57"/>
      <c r="AI1558" s="73">
        <v>10.2</v>
      </c>
      <c r="AR1558" s="72" t="s">
        <v>1609</v>
      </c>
      <c r="AT1558" s="74">
        <v>1947</v>
      </c>
      <c r="BF1558" s="72" t="s">
        <v>795</v>
      </c>
      <c r="BM1558" s="74"/>
    </row>
    <row r="1559" spans="1:65" s="72" customFormat="1" ht="11.25">
      <c r="A1559" s="55">
        <v>1542</v>
      </c>
      <c r="B1559" s="57" t="s">
        <v>222</v>
      </c>
      <c r="C1559" s="72" t="s">
        <v>1970</v>
      </c>
      <c r="N1559" s="73"/>
      <c r="O1559" s="55">
        <v>36</v>
      </c>
      <c r="P1559" s="75">
        <f>P1558+(S1558-W1559/2)*COS(T1559*PI()/200)</f>
        <v>7739530.645264345</v>
      </c>
      <c r="Q1559" s="75">
        <f>Q1558+(S1558-W1559/2)*SIN(T1559*PI()/200)</f>
        <v>418505.8287557016</v>
      </c>
      <c r="R1559" s="76">
        <v>35</v>
      </c>
      <c r="S1559" s="75">
        <f>SQRT((P1560-P1558)^2+(Q1560-Q1558)^2)</f>
        <v>52.53617801114704</v>
      </c>
      <c r="T1559" s="77">
        <f>IF(ATAN2((P1560-P1558),(Q1560-Q1558))&lt;0,ATAN2((P1560-P1558),(Q1560-Q1558))+2*PI(),ATAN2((P1560-P1558),(Q1560-Q1558)))*200/PI()</f>
        <v>26.046705833300432</v>
      </c>
      <c r="U1559" s="75"/>
      <c r="V1559" s="75"/>
      <c r="W1559" s="75">
        <f>(S1558+S1560)-S1559</f>
        <v>-0.03617801114703667</v>
      </c>
      <c r="X1559" s="57">
        <v>170</v>
      </c>
      <c r="Y1559" s="65">
        <f>SUM($X$18:X1559)</f>
        <v>183284.25</v>
      </c>
      <c r="Z1559" s="57"/>
      <c r="AA1559" s="64"/>
      <c r="AI1559" s="73"/>
      <c r="AR1559" s="72" t="s">
        <v>1609</v>
      </c>
      <c r="AT1559" s="74">
        <v>1947</v>
      </c>
      <c r="BF1559" s="72" t="s">
        <v>1971</v>
      </c>
      <c r="BM1559" s="74" t="s">
        <v>225</v>
      </c>
    </row>
    <row r="1560" spans="1:65" s="72" customFormat="1" ht="11.25">
      <c r="A1560" s="55">
        <v>1543</v>
      </c>
      <c r="B1560" s="72" t="s">
        <v>154</v>
      </c>
      <c r="C1560" s="72" t="s">
        <v>1972</v>
      </c>
      <c r="L1560" s="72" t="s">
        <v>1053</v>
      </c>
      <c r="N1560" s="73"/>
      <c r="O1560" s="55">
        <v>36</v>
      </c>
      <c r="P1560" s="73">
        <v>7739545.8</v>
      </c>
      <c r="Q1560" s="73">
        <v>418512.4</v>
      </c>
      <c r="R1560" s="55">
        <v>36</v>
      </c>
      <c r="S1560" s="72">
        <v>16.5</v>
      </c>
      <c r="T1560" s="65">
        <f t="shared" si="10"/>
        <v>1.65</v>
      </c>
      <c r="X1560" s="57"/>
      <c r="AI1560" s="73">
        <v>12.9</v>
      </c>
      <c r="AR1560" s="72" t="s">
        <v>1609</v>
      </c>
      <c r="AT1560" s="74">
        <v>1947</v>
      </c>
      <c r="BF1560" s="72" t="s">
        <v>1973</v>
      </c>
      <c r="BM1560" s="74"/>
    </row>
    <row r="1561" spans="1:65" s="72" customFormat="1" ht="11.25">
      <c r="A1561" s="55">
        <v>1544</v>
      </c>
      <c r="B1561" s="72" t="s">
        <v>154</v>
      </c>
      <c r="C1561" s="72" t="s">
        <v>1969</v>
      </c>
      <c r="L1561" s="72" t="s">
        <v>1053</v>
      </c>
      <c r="M1561" s="73"/>
      <c r="N1561" s="73"/>
      <c r="O1561" s="55">
        <v>36</v>
      </c>
      <c r="P1561" s="73">
        <v>7739497.6</v>
      </c>
      <c r="Q1561" s="73">
        <v>418491.5</v>
      </c>
      <c r="R1561" s="55">
        <v>36</v>
      </c>
      <c r="S1561" s="72">
        <v>36</v>
      </c>
      <c r="T1561" s="65">
        <f t="shared" si="10"/>
        <v>3.6</v>
      </c>
      <c r="X1561" s="57"/>
      <c r="AI1561" s="73">
        <v>10.2</v>
      </c>
      <c r="AR1561" s="72" t="s">
        <v>1609</v>
      </c>
      <c r="AT1561" s="74">
        <v>1947</v>
      </c>
      <c r="BF1561" s="72" t="s">
        <v>795</v>
      </c>
      <c r="BM1561" s="74"/>
    </row>
    <row r="1562" spans="1:65" s="72" customFormat="1" ht="11.25">
      <c r="A1562" s="55">
        <v>1545</v>
      </c>
      <c r="B1562" s="57" t="s">
        <v>222</v>
      </c>
      <c r="C1562" s="72" t="s">
        <v>1974</v>
      </c>
      <c r="N1562" s="73"/>
      <c r="O1562" s="55">
        <v>36</v>
      </c>
      <c r="P1562" s="75">
        <f>P1561+(S1561-W1562/2)*COS(T1562*PI()/200)</f>
        <v>7739531.252434706</v>
      </c>
      <c r="Q1562" s="75">
        <f>Q1561+(S1561-W1562/2)*SIN(T1562*PI()/200)</f>
        <v>418504.22303769627</v>
      </c>
      <c r="R1562" s="76">
        <v>35</v>
      </c>
      <c r="S1562" s="75">
        <f>SQRT((P1563-P1561)^2+(Q1563-Q1561)^2)</f>
        <v>56.55448700182342</v>
      </c>
      <c r="T1562" s="77">
        <f>IF(ATAN2((P1563-P1561),(Q1563-Q1561))&lt;0,ATAN2((P1563-P1561),(Q1563-Q1561))+2*PI(),ATAN2((P1563-P1561),(Q1563-Q1561)))*200/PI()</f>
        <v>23.011325845506384</v>
      </c>
      <c r="U1562" s="75"/>
      <c r="V1562" s="75"/>
      <c r="W1562" s="75">
        <f>(S1561+S1563)-S1562</f>
        <v>0.04551299817658361</v>
      </c>
      <c r="X1562" s="57"/>
      <c r="Y1562" s="57"/>
      <c r="Z1562" s="57"/>
      <c r="AA1562" s="64"/>
      <c r="AI1562" s="73"/>
      <c r="AR1562" s="72" t="s">
        <v>1609</v>
      </c>
      <c r="AT1562" s="74">
        <v>1964</v>
      </c>
      <c r="BF1562" s="72" t="s">
        <v>1971</v>
      </c>
      <c r="BM1562" s="74" t="s">
        <v>225</v>
      </c>
    </row>
    <row r="1563" spans="1:65" s="72" customFormat="1" ht="11.25">
      <c r="A1563" s="55">
        <v>1546</v>
      </c>
      <c r="B1563" s="72" t="s">
        <v>154</v>
      </c>
      <c r="C1563" s="72" t="s">
        <v>1972</v>
      </c>
      <c r="L1563" s="72" t="s">
        <v>1053</v>
      </c>
      <c r="N1563" s="73"/>
      <c r="O1563" s="55">
        <v>36</v>
      </c>
      <c r="P1563" s="73">
        <v>7739550.5</v>
      </c>
      <c r="Q1563" s="73">
        <v>418511.5</v>
      </c>
      <c r="R1563" s="55">
        <v>36</v>
      </c>
      <c r="S1563" s="72">
        <v>20.6</v>
      </c>
      <c r="T1563" s="65">
        <f t="shared" si="10"/>
        <v>2.06</v>
      </c>
      <c r="X1563" s="57"/>
      <c r="AI1563" s="73"/>
      <c r="AR1563" s="72" t="s">
        <v>1609</v>
      </c>
      <c r="AT1563" s="74">
        <v>1964</v>
      </c>
      <c r="BF1563" s="72" t="s">
        <v>1975</v>
      </c>
      <c r="BM1563" s="74"/>
    </row>
    <row r="1564" spans="1:65" s="72" customFormat="1" ht="11.25">
      <c r="A1564" s="55">
        <v>1547</v>
      </c>
      <c r="B1564" s="72" t="s">
        <v>154</v>
      </c>
      <c r="C1564" s="72" t="s">
        <v>1969</v>
      </c>
      <c r="L1564" s="72" t="s">
        <v>1053</v>
      </c>
      <c r="M1564" s="73"/>
      <c r="N1564" s="73"/>
      <c r="O1564" s="55">
        <v>36</v>
      </c>
      <c r="P1564" s="73">
        <v>7739497.6</v>
      </c>
      <c r="Q1564" s="73">
        <v>418491.5</v>
      </c>
      <c r="R1564" s="55">
        <v>36</v>
      </c>
      <c r="S1564" s="72">
        <v>36</v>
      </c>
      <c r="T1564" s="65">
        <f t="shared" si="10"/>
        <v>3.6</v>
      </c>
      <c r="X1564" s="57"/>
      <c r="AI1564" s="73">
        <v>10.2</v>
      </c>
      <c r="AR1564" s="72" t="s">
        <v>1609</v>
      </c>
      <c r="AT1564" s="74">
        <v>1947</v>
      </c>
      <c r="BF1564" s="72" t="s">
        <v>795</v>
      </c>
      <c r="BM1564" s="74"/>
    </row>
    <row r="1565" spans="1:65" s="72" customFormat="1" ht="11.25">
      <c r="A1565" s="55">
        <v>1548</v>
      </c>
      <c r="B1565" s="57" t="s">
        <v>222</v>
      </c>
      <c r="C1565" s="72" t="s">
        <v>1974</v>
      </c>
      <c r="N1565" s="73"/>
      <c r="O1565" s="55">
        <v>36</v>
      </c>
      <c r="P1565" s="75">
        <f>P1564+(S1564-W1565/2)*COS(T1565*PI()/200)</f>
        <v>7739531.190366597</v>
      </c>
      <c r="Q1565" s="75">
        <f>Q1564+(S1564-W1565/2)*SIN(T1565*PI()/200)</f>
        <v>418503.87539822</v>
      </c>
      <c r="R1565" s="76">
        <v>35</v>
      </c>
      <c r="S1565" s="75">
        <f>SQRT((P1566-P1564)^2+(Q1566-Q1564)^2)</f>
        <v>64.79506154092024</v>
      </c>
      <c r="T1565" s="77">
        <f>IF(ATAN2((P1566-P1564),(Q1566-Q1564))&lt;0,ATAN2((P1566-P1564),(Q1566-Q1564))+2*PI(),ATAN2((P1566-P1564),(Q1566-Q1564)))*200/PI()</f>
        <v>22.472066034399596</v>
      </c>
      <c r="U1565" s="75"/>
      <c r="V1565" s="75"/>
      <c r="W1565" s="75">
        <f>(S1564+S1566)-S1565</f>
        <v>0.4049384590797587</v>
      </c>
      <c r="X1565" s="57"/>
      <c r="Y1565" s="57"/>
      <c r="Z1565" s="57"/>
      <c r="AA1565" s="64"/>
      <c r="AG1565" s="72" t="s">
        <v>1976</v>
      </c>
      <c r="AI1565" s="73"/>
      <c r="AR1565" s="72" t="s">
        <v>1609</v>
      </c>
      <c r="AT1565" s="74">
        <v>1972</v>
      </c>
      <c r="BF1565" s="72" t="s">
        <v>1971</v>
      </c>
      <c r="BM1565" s="74" t="s">
        <v>225</v>
      </c>
    </row>
    <row r="1566" spans="1:65" s="72" customFormat="1" ht="11.25">
      <c r="A1566" s="55">
        <v>1549</v>
      </c>
      <c r="B1566" s="72" t="s">
        <v>154</v>
      </c>
      <c r="C1566" s="72" t="s">
        <v>1972</v>
      </c>
      <c r="L1566" s="72" t="s">
        <v>1053</v>
      </c>
      <c r="N1566" s="73"/>
      <c r="O1566" s="55">
        <v>36</v>
      </c>
      <c r="P1566" s="73">
        <v>7739558.4</v>
      </c>
      <c r="Q1566" s="73">
        <v>418513.9</v>
      </c>
      <c r="R1566" s="55">
        <v>36</v>
      </c>
      <c r="S1566" s="72">
        <v>29.2</v>
      </c>
      <c r="T1566" s="65">
        <f t="shared" si="10"/>
        <v>2.92</v>
      </c>
      <c r="X1566" s="57"/>
      <c r="AI1566" s="73"/>
      <c r="AR1566" s="72" t="s">
        <v>1609</v>
      </c>
      <c r="AT1566" s="74">
        <v>1972</v>
      </c>
      <c r="BF1566" s="72" t="s">
        <v>1977</v>
      </c>
      <c r="BM1566" s="74"/>
    </row>
    <row r="1567" spans="1:65" s="57" customFormat="1" ht="11.25">
      <c r="A1567" s="55">
        <v>1550</v>
      </c>
      <c r="B1567" s="57" t="s">
        <v>154</v>
      </c>
      <c r="C1567" s="57" t="s">
        <v>1969</v>
      </c>
      <c r="L1567" s="57" t="s">
        <v>1053</v>
      </c>
      <c r="M1567" s="64"/>
      <c r="N1567" s="64"/>
      <c r="O1567" s="55">
        <v>36</v>
      </c>
      <c r="P1567" s="64">
        <v>7739497.6</v>
      </c>
      <c r="Q1567" s="64">
        <v>418491.5</v>
      </c>
      <c r="R1567" s="55">
        <v>36</v>
      </c>
      <c r="S1567" s="57">
        <v>55.8</v>
      </c>
      <c r="T1567" s="65">
        <f t="shared" si="10"/>
        <v>5.58</v>
      </c>
      <c r="AI1567" s="64">
        <v>10.2</v>
      </c>
      <c r="AR1567" s="57" t="s">
        <v>1609</v>
      </c>
      <c r="AT1567" s="66">
        <v>1947</v>
      </c>
      <c r="BF1567" s="57" t="s">
        <v>795</v>
      </c>
      <c r="BM1567" s="66"/>
    </row>
    <row r="1568" spans="1:65" s="57" customFormat="1" ht="11.25">
      <c r="A1568" s="55">
        <v>1551</v>
      </c>
      <c r="B1568" s="57" t="s">
        <v>222</v>
      </c>
      <c r="C1568" s="57" t="s">
        <v>1974</v>
      </c>
      <c r="N1568" s="64"/>
      <c r="O1568" s="55">
        <v>36</v>
      </c>
      <c r="P1568" s="75">
        <f>P1567+(S1567-W1568/2)*COS(T1568*PI()/200)</f>
        <v>7739550.780754516</v>
      </c>
      <c r="Q1568" s="75">
        <f>Q1567+(S1567-W1568/2)*SIN(T1568*PI()/200)</f>
        <v>418508.40414981806</v>
      </c>
      <c r="R1568" s="76">
        <v>35</v>
      </c>
      <c r="S1568" s="75">
        <f>SQRT((P1569-P1567)^2+(Q1569-Q1567)^2)</f>
        <v>74.60542875741959</v>
      </c>
      <c r="T1568" s="77">
        <f>IF(ATAN2((P1569-P1567),(Q1569-Q1567))&lt;0,ATAN2((P1569-P1567),(Q1569-Q1567))+2*PI(),ATAN2((P1569-P1567),(Q1569-Q1567)))*200/PI()</f>
        <v>19.592768531766115</v>
      </c>
      <c r="U1568" s="75"/>
      <c r="V1568" s="75"/>
      <c r="W1568" s="75">
        <f>(S1567+S1569)-S1568</f>
        <v>-0.0054287574195939214</v>
      </c>
      <c r="AA1568" s="64"/>
      <c r="AG1568" s="57" t="s">
        <v>1978</v>
      </c>
      <c r="AI1568" s="64"/>
      <c r="AR1568" s="57" t="s">
        <v>1609</v>
      </c>
      <c r="AT1568" s="66">
        <v>1984</v>
      </c>
      <c r="BF1568" s="57" t="s">
        <v>1979</v>
      </c>
      <c r="BM1568" s="66" t="s">
        <v>225</v>
      </c>
    </row>
    <row r="1569" spans="1:65" s="57" customFormat="1" ht="11.25">
      <c r="A1569" s="55">
        <v>1552</v>
      </c>
      <c r="B1569" s="57" t="s">
        <v>154</v>
      </c>
      <c r="C1569" s="57" t="s">
        <v>1980</v>
      </c>
      <c r="L1569" s="57" t="s">
        <v>1053</v>
      </c>
      <c r="M1569" s="64"/>
      <c r="N1569" s="64"/>
      <c r="O1569" s="55">
        <v>36</v>
      </c>
      <c r="P1569" s="64">
        <v>7739568.7</v>
      </c>
      <c r="Q1569" s="64">
        <v>418514.1</v>
      </c>
      <c r="R1569" s="55">
        <v>36</v>
      </c>
      <c r="S1569" s="57">
        <v>18.8</v>
      </c>
      <c r="T1569" s="65">
        <f t="shared" si="10"/>
        <v>1.8800000000000001</v>
      </c>
      <c r="AI1569" s="64">
        <v>12.2</v>
      </c>
      <c r="AR1569" s="57" t="s">
        <v>1609</v>
      </c>
      <c r="AT1569" s="66">
        <v>1981</v>
      </c>
      <c r="BF1569" s="57" t="s">
        <v>1981</v>
      </c>
      <c r="BM1569" s="66"/>
    </row>
    <row r="1570" spans="1:65" s="57" customFormat="1" ht="11.25">
      <c r="A1570" s="55">
        <v>1553</v>
      </c>
      <c r="B1570" s="57" t="s">
        <v>154</v>
      </c>
      <c r="C1570" s="57" t="s">
        <v>1982</v>
      </c>
      <c r="L1570" s="57" t="s">
        <v>1053</v>
      </c>
      <c r="M1570" s="64"/>
      <c r="N1570" s="64"/>
      <c r="O1570" s="55">
        <v>36</v>
      </c>
      <c r="P1570" s="64">
        <v>7739584.5</v>
      </c>
      <c r="Q1570" s="64">
        <v>418340.1</v>
      </c>
      <c r="R1570" s="55">
        <v>36</v>
      </c>
      <c r="S1570" s="57">
        <v>10.4</v>
      </c>
      <c r="T1570" s="65">
        <f t="shared" si="10"/>
        <v>1.04</v>
      </c>
      <c r="AI1570" s="64">
        <v>10.7</v>
      </c>
      <c r="AR1570" s="57" t="s">
        <v>1609</v>
      </c>
      <c r="AT1570" s="66">
        <v>1947</v>
      </c>
      <c r="BM1570" s="66"/>
    </row>
    <row r="1571" spans="1:65" s="57" customFormat="1" ht="11.25">
      <c r="A1571" s="55">
        <v>1554</v>
      </c>
      <c r="B1571" s="57" t="s">
        <v>222</v>
      </c>
      <c r="C1571" s="57" t="s">
        <v>1983</v>
      </c>
      <c r="N1571" s="64"/>
      <c r="O1571" s="55">
        <v>36</v>
      </c>
      <c r="P1571" s="75">
        <f>P1570+(S1570-W1571/2)*COS(T1571*PI()/200)</f>
        <v>7739593.579440965</v>
      </c>
      <c r="Q1571" s="75">
        <f>Q1570+(S1570-W1571/2)*SIN(T1571*PI()/200)</f>
        <v>418345.20852706785</v>
      </c>
      <c r="R1571" s="76">
        <v>35</v>
      </c>
      <c r="S1571" s="75">
        <f>SQRT((P1572-P1570)^2+(Q1572-Q1570)^2)</f>
        <v>48.535863029171104</v>
      </c>
      <c r="T1571" s="77">
        <f>IF(ATAN2((P1572-P1570),(Q1572-Q1570))&lt;0,ATAN2((P1572-P1570),(Q1572-Q1570))+2*PI(),ATAN2((P1572-P1570),(Q1572-Q1570)))*200/PI()</f>
        <v>32.626871161856876</v>
      </c>
      <c r="U1571" s="75"/>
      <c r="V1571" s="75"/>
      <c r="W1571" s="75">
        <f>(S1570+S1572)-S1571</f>
        <v>-0.03586302917110373</v>
      </c>
      <c r="X1571" s="57">
        <v>560</v>
      </c>
      <c r="Y1571" s="65">
        <f>SUM($X$18:X1571)</f>
        <v>183844.25</v>
      </c>
      <c r="AA1571" s="64"/>
      <c r="AI1571" s="64"/>
      <c r="AR1571" s="57" t="s">
        <v>1609</v>
      </c>
      <c r="AT1571" s="66">
        <v>1947</v>
      </c>
      <c r="BM1571" s="66" t="s">
        <v>225</v>
      </c>
    </row>
    <row r="1572" spans="1:65" s="57" customFormat="1" ht="11.25">
      <c r="A1572" s="55">
        <v>1555</v>
      </c>
      <c r="B1572" s="57" t="s">
        <v>154</v>
      </c>
      <c r="C1572" s="57" t="s">
        <v>1984</v>
      </c>
      <c r="L1572" s="57" t="s">
        <v>1053</v>
      </c>
      <c r="M1572" s="64"/>
      <c r="N1572" s="64"/>
      <c r="O1572" s="55">
        <v>36</v>
      </c>
      <c r="P1572" s="64">
        <v>7739626.8</v>
      </c>
      <c r="Q1572" s="64">
        <v>418363.9</v>
      </c>
      <c r="R1572" s="55">
        <v>36</v>
      </c>
      <c r="S1572" s="57">
        <v>38.1</v>
      </c>
      <c r="T1572" s="65">
        <f t="shared" si="10"/>
        <v>3.81</v>
      </c>
      <c r="AI1572" s="64">
        <v>9.8</v>
      </c>
      <c r="AR1572" s="57" t="s">
        <v>1609</v>
      </c>
      <c r="AT1572" s="66">
        <v>1947</v>
      </c>
      <c r="BM1572" s="66"/>
    </row>
    <row r="1573" spans="1:65" s="57" customFormat="1" ht="11.25">
      <c r="A1573" s="55">
        <v>1556</v>
      </c>
      <c r="B1573" s="57" t="s">
        <v>154</v>
      </c>
      <c r="C1573" s="57" t="s">
        <v>1985</v>
      </c>
      <c r="L1573" s="57" t="s">
        <v>1053</v>
      </c>
      <c r="M1573" s="64"/>
      <c r="N1573" s="64"/>
      <c r="O1573" s="55">
        <v>36</v>
      </c>
      <c r="P1573" s="64">
        <v>7739986.2</v>
      </c>
      <c r="Q1573" s="64">
        <v>418536.6</v>
      </c>
      <c r="R1573" s="55">
        <v>36</v>
      </c>
      <c r="S1573" s="57">
        <v>34.3</v>
      </c>
      <c r="T1573" s="65">
        <f t="shared" si="10"/>
        <v>3.4299999999999997</v>
      </c>
      <c r="AI1573" s="64">
        <v>9.4</v>
      </c>
      <c r="AR1573" s="57" t="s">
        <v>1609</v>
      </c>
      <c r="AT1573" s="66">
        <v>1947</v>
      </c>
      <c r="BM1573" s="66"/>
    </row>
    <row r="1574" spans="1:65" s="57" customFormat="1" ht="11.25">
      <c r="A1574" s="55">
        <v>1557</v>
      </c>
      <c r="B1574" s="57" t="s">
        <v>222</v>
      </c>
      <c r="C1574" s="57" t="s">
        <v>1986</v>
      </c>
      <c r="N1574" s="64"/>
      <c r="O1574" s="55">
        <v>36</v>
      </c>
      <c r="P1574" s="75">
        <f>P1573+(S1573-W1574/2)*COS(T1574*PI()/200)</f>
        <v>7739995.182274365</v>
      </c>
      <c r="Q1574" s="75">
        <f>Q1573+(S1573-W1574/2)*SIN(T1574*PI()/200)</f>
        <v>418569.6957625942</v>
      </c>
      <c r="R1574" s="76">
        <v>35</v>
      </c>
      <c r="S1574" s="75">
        <f>SQRT((P1575-P1573)^2+(Q1575-Q1573)^2)</f>
        <v>56.88602640355454</v>
      </c>
      <c r="T1574" s="77">
        <f>IF(ATAN2((P1575-P1573),(Q1575-Q1573))&lt;0,ATAN2((P1575-P1573),(Q1575-Q1573))+2*PI(),ATAN2((P1575-P1573),(Q1575-Q1573)))*200/PI()</f>
        <v>83.12839039627085</v>
      </c>
      <c r="U1574" s="75"/>
      <c r="V1574" s="75"/>
      <c r="W1574" s="75">
        <f>(S1573+S1575)-S1574</f>
        <v>0.013973596445460146</v>
      </c>
      <c r="X1574" s="57">
        <v>530</v>
      </c>
      <c r="Y1574" s="65">
        <f>SUM($X$18:X1574)</f>
        <v>184374.25</v>
      </c>
      <c r="AA1574" s="64"/>
      <c r="AI1574" s="64"/>
      <c r="AR1574" s="57" t="s">
        <v>1609</v>
      </c>
      <c r="AT1574" s="66">
        <v>1947</v>
      </c>
      <c r="BM1574" s="66" t="s">
        <v>225</v>
      </c>
    </row>
    <row r="1575" spans="1:65" s="57" customFormat="1" ht="11.25">
      <c r="A1575" s="55">
        <v>1558</v>
      </c>
      <c r="B1575" s="57" t="s">
        <v>154</v>
      </c>
      <c r="C1575" s="57" t="s">
        <v>1987</v>
      </c>
      <c r="L1575" s="57" t="s">
        <v>1053</v>
      </c>
      <c r="M1575" s="64"/>
      <c r="N1575" s="64"/>
      <c r="O1575" s="55">
        <v>36</v>
      </c>
      <c r="P1575" s="64">
        <v>7740001.1</v>
      </c>
      <c r="Q1575" s="64">
        <v>418591.5</v>
      </c>
      <c r="R1575" s="55">
        <v>36</v>
      </c>
      <c r="S1575" s="57">
        <v>22.6</v>
      </c>
      <c r="T1575" s="65">
        <f t="shared" si="10"/>
        <v>2.2600000000000002</v>
      </c>
      <c r="AI1575" s="64">
        <v>21.6</v>
      </c>
      <c r="AR1575" s="57" t="s">
        <v>1609</v>
      </c>
      <c r="AT1575" s="66">
        <v>1947</v>
      </c>
      <c r="BM1575" s="66"/>
    </row>
    <row r="1576" spans="1:65" s="57" customFormat="1" ht="11.25">
      <c r="A1576" s="55">
        <v>1559</v>
      </c>
      <c r="B1576" s="57" t="s">
        <v>154</v>
      </c>
      <c r="C1576" s="57" t="s">
        <v>1988</v>
      </c>
      <c r="L1576" s="57" t="s">
        <v>1053</v>
      </c>
      <c r="M1576" s="64"/>
      <c r="N1576" s="64"/>
      <c r="O1576" s="55">
        <v>36</v>
      </c>
      <c r="P1576" s="64">
        <v>7740404.5</v>
      </c>
      <c r="Q1576" s="64">
        <v>418502.7</v>
      </c>
      <c r="R1576" s="55">
        <v>36</v>
      </c>
      <c r="S1576" s="57">
        <v>19.9</v>
      </c>
      <c r="T1576" s="65">
        <f t="shared" si="10"/>
        <v>1.9899999999999998</v>
      </c>
      <c r="AI1576" s="64">
        <v>8.8</v>
      </c>
      <c r="AR1576" s="57" t="s">
        <v>1609</v>
      </c>
      <c r="AT1576" s="66">
        <v>1947</v>
      </c>
      <c r="BM1576" s="66"/>
    </row>
    <row r="1577" spans="1:65" s="57" customFormat="1" ht="11.25">
      <c r="A1577" s="55">
        <v>1560</v>
      </c>
      <c r="B1577" s="57" t="s">
        <v>222</v>
      </c>
      <c r="C1577" s="57" t="s">
        <v>1989</v>
      </c>
      <c r="N1577" s="64"/>
      <c r="O1577" s="55">
        <v>36</v>
      </c>
      <c r="P1577" s="75">
        <f>P1576+(S1576-W1577/2)*COS(T1577*PI()/200)</f>
        <v>7740413.010127272</v>
      </c>
      <c r="Q1577" s="75">
        <f>Q1576+(S1576-W1577/2)*SIN(T1577*PI()/200)</f>
        <v>418520.67972967896</v>
      </c>
      <c r="R1577" s="76">
        <v>35</v>
      </c>
      <c r="S1577" s="75">
        <f>SQRT((P1578-P1576)^2+(Q1578-Q1576)^2)</f>
        <v>47.6840644242203</v>
      </c>
      <c r="T1577" s="77">
        <f>IF(ATAN2((P1578-P1576),(Q1578-Q1576))&lt;0,ATAN2((P1578-P1576),(Q1578-Q1576))+2*PI(),ATAN2((P1578-P1576),(Q1578-Q1576)))*200/PI()</f>
        <v>71.85663325145102</v>
      </c>
      <c r="U1577" s="75"/>
      <c r="V1577" s="75"/>
      <c r="W1577" s="75">
        <f>(S1576+S1578)-S1577</f>
        <v>0.015935575779700173</v>
      </c>
      <c r="X1577" s="57">
        <v>705</v>
      </c>
      <c r="Y1577" s="65">
        <f>SUM($X$18:X1577)</f>
        <v>185079.25</v>
      </c>
      <c r="AA1577" s="64"/>
      <c r="AI1577" s="64"/>
      <c r="AR1577" s="57" t="s">
        <v>1609</v>
      </c>
      <c r="AT1577" s="66">
        <v>1947</v>
      </c>
      <c r="BM1577" s="66" t="s">
        <v>225</v>
      </c>
    </row>
    <row r="1578" spans="1:65" s="57" customFormat="1" ht="11.25">
      <c r="A1578" s="55">
        <v>1561</v>
      </c>
      <c r="B1578" s="57" t="s">
        <v>154</v>
      </c>
      <c r="C1578" s="57" t="s">
        <v>1990</v>
      </c>
      <c r="L1578" s="57" t="s">
        <v>1053</v>
      </c>
      <c r="M1578" s="64"/>
      <c r="N1578" s="64"/>
      <c r="O1578" s="55">
        <v>36</v>
      </c>
      <c r="P1578" s="64">
        <v>7740424.9</v>
      </c>
      <c r="Q1578" s="64">
        <v>418545.8</v>
      </c>
      <c r="R1578" s="55">
        <v>36</v>
      </c>
      <c r="S1578" s="57">
        <v>27.8</v>
      </c>
      <c r="T1578" s="65">
        <f t="shared" si="10"/>
        <v>2.7800000000000002</v>
      </c>
      <c r="AI1578" s="64">
        <v>29.5</v>
      </c>
      <c r="AR1578" s="57" t="s">
        <v>1609</v>
      </c>
      <c r="AT1578" s="66">
        <v>1947</v>
      </c>
      <c r="BM1578" s="66"/>
    </row>
    <row r="1579" spans="1:65" s="57" customFormat="1" ht="11.25">
      <c r="A1579" s="55">
        <v>1562</v>
      </c>
      <c r="B1579" s="57" t="s">
        <v>154</v>
      </c>
      <c r="C1579" s="57" t="s">
        <v>1991</v>
      </c>
      <c r="L1579" s="57" t="s">
        <v>1053</v>
      </c>
      <c r="M1579" s="64"/>
      <c r="N1579" s="64"/>
      <c r="O1579" s="55">
        <v>36</v>
      </c>
      <c r="P1579" s="64">
        <v>7740524.3</v>
      </c>
      <c r="Q1579" s="64">
        <v>418062.3</v>
      </c>
      <c r="R1579" s="55">
        <v>36</v>
      </c>
      <c r="S1579" s="57">
        <v>11.2</v>
      </c>
      <c r="T1579" s="65">
        <f t="shared" si="10"/>
        <v>1.1199999999999999</v>
      </c>
      <c r="AI1579" s="64">
        <v>9.9</v>
      </c>
      <c r="AR1579" s="57" t="s">
        <v>1609</v>
      </c>
      <c r="AT1579" s="66">
        <v>1947</v>
      </c>
      <c r="BF1579" s="57" t="s">
        <v>795</v>
      </c>
      <c r="BM1579" s="66"/>
    </row>
    <row r="1580" spans="1:65" s="57" customFormat="1" ht="11.25">
      <c r="A1580" s="55">
        <v>1563</v>
      </c>
      <c r="B1580" s="57" t="s">
        <v>222</v>
      </c>
      <c r="C1580" s="57" t="s">
        <v>1992</v>
      </c>
      <c r="N1580" s="64"/>
      <c r="O1580" s="55">
        <v>36</v>
      </c>
      <c r="P1580" s="75">
        <f>P1579+(S1579-W1580/2)*COS(T1580*PI()/200)</f>
        <v>7740527.7219561</v>
      </c>
      <c r="Q1580" s="75">
        <f>Q1579+(S1579-W1580/2)*SIN(T1580*PI()/200)</f>
        <v>418072.9495421676</v>
      </c>
      <c r="R1580" s="76">
        <v>35</v>
      </c>
      <c r="S1580" s="75">
        <f>SQRT((P1581-P1579)^2+(Q1581-Q1579)^2)</f>
        <v>107.87163667990947</v>
      </c>
      <c r="T1580" s="77">
        <f>IF(ATAN2((P1581-P1579),(Q1581-Q1579))&lt;0,ATAN2((P1581-P1579),(Q1581-Q1579))+2*PI(),ATAN2((P1581-P1579),(Q1581-Q1579)))*200/PI()</f>
        <v>80.2072543947809</v>
      </c>
      <c r="U1580" s="75"/>
      <c r="V1580" s="75"/>
      <c r="W1580" s="75">
        <f>(S1579+S1581)-S1580</f>
        <v>0.028363320090534216</v>
      </c>
      <c r="X1580" s="57">
        <v>440</v>
      </c>
      <c r="Y1580" s="65">
        <f>SUM($X$18:X1580)</f>
        <v>185519.25</v>
      </c>
      <c r="AA1580" s="64"/>
      <c r="AI1580" s="64"/>
      <c r="AR1580" s="57" t="s">
        <v>1609</v>
      </c>
      <c r="AT1580" s="66">
        <v>1947</v>
      </c>
      <c r="BM1580" s="66" t="s">
        <v>225</v>
      </c>
    </row>
    <row r="1581" spans="1:65" s="57" customFormat="1" ht="11.25">
      <c r="A1581" s="55">
        <v>1564</v>
      </c>
      <c r="B1581" s="57" t="s">
        <v>154</v>
      </c>
      <c r="C1581" s="57" t="s">
        <v>1993</v>
      </c>
      <c r="L1581" s="57" t="s">
        <v>1053</v>
      </c>
      <c r="M1581" s="64"/>
      <c r="N1581" s="64"/>
      <c r="O1581" s="55">
        <v>36</v>
      </c>
      <c r="P1581" s="64">
        <v>7740557.3</v>
      </c>
      <c r="Q1581" s="64">
        <v>418165</v>
      </c>
      <c r="R1581" s="55">
        <v>36</v>
      </c>
      <c r="S1581" s="57">
        <v>96.7</v>
      </c>
      <c r="T1581" s="65">
        <f t="shared" si="10"/>
        <v>9.67</v>
      </c>
      <c r="AI1581" s="64">
        <v>13.1</v>
      </c>
      <c r="AR1581" s="57" t="s">
        <v>1609</v>
      </c>
      <c r="AT1581" s="66">
        <v>1947</v>
      </c>
      <c r="BF1581" s="57" t="s">
        <v>795</v>
      </c>
      <c r="BM1581" s="66"/>
    </row>
    <row r="1582" spans="1:65" s="57" customFormat="1" ht="11.25">
      <c r="A1582" s="55">
        <v>1565</v>
      </c>
      <c r="B1582" s="56" t="s">
        <v>1228</v>
      </c>
      <c r="C1582" s="56" t="s">
        <v>1994</v>
      </c>
      <c r="F1582" s="56"/>
      <c r="N1582" s="63"/>
      <c r="O1582" s="55">
        <v>36</v>
      </c>
      <c r="P1582" s="60">
        <f>P1579+S1582*COS(T1582*PI()/200)</f>
        <v>7740519.203224104</v>
      </c>
      <c r="Q1582" s="60">
        <f>Q1579+S1582*SIN(T1582*PI()/200)</f>
        <v>418068.7236185651</v>
      </c>
      <c r="R1582" s="55">
        <v>36</v>
      </c>
      <c r="S1582" s="64">
        <v>8.2</v>
      </c>
      <c r="T1582" s="91">
        <v>142.7</v>
      </c>
      <c r="U1582" s="60"/>
      <c r="V1582" s="60"/>
      <c r="Y1582" s="71"/>
      <c r="Z1582" s="65"/>
      <c r="AI1582" s="63"/>
      <c r="AP1582" s="57" t="s">
        <v>160</v>
      </c>
      <c r="AR1582" s="57" t="s">
        <v>1609</v>
      </c>
      <c r="AT1582" s="66">
        <v>1947</v>
      </c>
      <c r="BF1582" s="57" t="s">
        <v>1964</v>
      </c>
      <c r="BM1582" s="66"/>
    </row>
    <row r="1583" spans="1:65" s="57" customFormat="1" ht="11.25">
      <c r="A1583" s="55">
        <v>1566</v>
      </c>
      <c r="B1583" s="56" t="s">
        <v>1228</v>
      </c>
      <c r="C1583" s="56" t="s">
        <v>1995</v>
      </c>
      <c r="F1583" s="56"/>
      <c r="N1583" s="63"/>
      <c r="O1583" s="55">
        <v>36</v>
      </c>
      <c r="P1583" s="60">
        <f>P1579+S1583*COS(T1583*PI()/200)</f>
        <v>7740492.547599678</v>
      </c>
      <c r="Q1583" s="60">
        <f>Q1579+S1583*SIN(T1583*PI()/200)</f>
        <v>418020.4904906298</v>
      </c>
      <c r="R1583" s="55">
        <v>36</v>
      </c>
      <c r="S1583" s="64">
        <v>52.5</v>
      </c>
      <c r="T1583" s="91">
        <v>258.65</v>
      </c>
      <c r="U1583" s="60"/>
      <c r="V1583" s="60"/>
      <c r="Y1583" s="71"/>
      <c r="Z1583" s="65"/>
      <c r="AI1583" s="63"/>
      <c r="AP1583" s="57" t="s">
        <v>162</v>
      </c>
      <c r="AR1583" s="57" t="s">
        <v>1609</v>
      </c>
      <c r="AT1583" s="66">
        <v>1947</v>
      </c>
      <c r="BF1583" s="57" t="s">
        <v>1996</v>
      </c>
      <c r="BM1583" s="66"/>
    </row>
    <row r="1584" spans="1:65" s="72" customFormat="1" ht="11.25">
      <c r="A1584" s="55">
        <v>1567</v>
      </c>
      <c r="B1584" s="72" t="s">
        <v>154</v>
      </c>
      <c r="C1584" s="72" t="s">
        <v>1997</v>
      </c>
      <c r="L1584" s="72" t="s">
        <v>1053</v>
      </c>
      <c r="M1584" s="73"/>
      <c r="N1584" s="73"/>
      <c r="O1584" s="55">
        <v>36</v>
      </c>
      <c r="P1584" s="73">
        <v>7740843.6</v>
      </c>
      <c r="Q1584" s="73">
        <v>418057.6</v>
      </c>
      <c r="R1584" s="55">
        <v>36</v>
      </c>
      <c r="S1584" s="72">
        <v>91</v>
      </c>
      <c r="T1584" s="65">
        <f t="shared" si="10"/>
        <v>9.1</v>
      </c>
      <c r="X1584" s="57"/>
      <c r="AI1584" s="73">
        <v>7.8</v>
      </c>
      <c r="AR1584" s="72" t="s">
        <v>1609</v>
      </c>
      <c r="AT1584" s="74">
        <v>1947</v>
      </c>
      <c r="BM1584" s="74"/>
    </row>
    <row r="1585" spans="1:65" s="72" customFormat="1" ht="11.25">
      <c r="A1585" s="55">
        <v>1568</v>
      </c>
      <c r="B1585" s="57" t="s">
        <v>222</v>
      </c>
      <c r="C1585" s="72" t="s">
        <v>1998</v>
      </c>
      <c r="N1585" s="73"/>
      <c r="O1585" s="55">
        <v>36</v>
      </c>
      <c r="P1585" s="75">
        <f>P1584+(S1584-W1585/2)*COS(T1585*PI()/200)</f>
        <v>7740933.288014455</v>
      </c>
      <c r="Q1585" s="75">
        <f>Q1584+(S1584-W1585/2)*SIN(T1585*PI()/200)</f>
        <v>418042.12250431755</v>
      </c>
      <c r="R1585" s="76">
        <v>35</v>
      </c>
      <c r="S1585" s="75">
        <f>SQRT((P1586-P1584)^2+(Q1586-Q1584)^2)</f>
        <v>111.72739144955925</v>
      </c>
      <c r="T1585" s="77">
        <f>IF(ATAN2((P1586-P1584),(Q1586-Q1584))&lt;0,ATAN2((P1586-P1584),(Q1586-Q1584))+2*PI(),ATAN2((P1586-P1584),(Q1586-Q1584)))*200/PI()</f>
        <v>389.12097760162527</v>
      </c>
      <c r="U1585" s="75"/>
      <c r="V1585" s="75"/>
      <c r="W1585" s="75">
        <f>(S1584+S1586)-S1585</f>
        <v>-0.02739144955924644</v>
      </c>
      <c r="X1585" s="57">
        <v>680</v>
      </c>
      <c r="Y1585" s="65">
        <f>SUM($X$18:X1585)</f>
        <v>186199.25</v>
      </c>
      <c r="Z1585" s="57"/>
      <c r="AA1585" s="64"/>
      <c r="AI1585" s="73"/>
      <c r="AR1585" s="72" t="s">
        <v>1609</v>
      </c>
      <c r="AT1585" s="74">
        <v>1947</v>
      </c>
      <c r="BM1585" s="74" t="s">
        <v>225</v>
      </c>
    </row>
    <row r="1586" spans="1:65" s="72" customFormat="1" ht="11.25">
      <c r="A1586" s="55">
        <v>1569</v>
      </c>
      <c r="B1586" s="72" t="s">
        <v>154</v>
      </c>
      <c r="C1586" s="72" t="s">
        <v>1999</v>
      </c>
      <c r="L1586" s="72" t="s">
        <v>1053</v>
      </c>
      <c r="N1586" s="73"/>
      <c r="O1586" s="55">
        <v>36</v>
      </c>
      <c r="P1586" s="73">
        <v>7740953.7</v>
      </c>
      <c r="Q1586" s="73">
        <v>418038.6</v>
      </c>
      <c r="R1586" s="55">
        <v>36</v>
      </c>
      <c r="S1586" s="72">
        <v>20.7</v>
      </c>
      <c r="T1586" s="65">
        <f aca="true" t="shared" si="11" ref="T1586:T1647">S1586/10</f>
        <v>2.07</v>
      </c>
      <c r="X1586" s="57"/>
      <c r="AI1586" s="73">
        <v>9.9</v>
      </c>
      <c r="AR1586" s="72" t="s">
        <v>1609</v>
      </c>
      <c r="AT1586" s="74">
        <v>1947</v>
      </c>
      <c r="BF1586" s="72" t="s">
        <v>2000</v>
      </c>
      <c r="BM1586" s="74"/>
    </row>
    <row r="1587" spans="1:65" s="72" customFormat="1" ht="11.25">
      <c r="A1587" s="55">
        <v>1570</v>
      </c>
      <c r="B1587" s="72" t="s">
        <v>154</v>
      </c>
      <c r="C1587" s="72" t="s">
        <v>1997</v>
      </c>
      <c r="L1587" s="72" t="s">
        <v>1053</v>
      </c>
      <c r="M1587" s="73"/>
      <c r="N1587" s="73"/>
      <c r="O1587" s="55">
        <v>36</v>
      </c>
      <c r="P1587" s="73">
        <v>7740843.6</v>
      </c>
      <c r="Q1587" s="73">
        <v>418057.6</v>
      </c>
      <c r="R1587" s="55">
        <v>36</v>
      </c>
      <c r="S1587" s="72">
        <v>91</v>
      </c>
      <c r="T1587" s="65">
        <f t="shared" si="11"/>
        <v>9.1</v>
      </c>
      <c r="X1587" s="57"/>
      <c r="AI1587" s="73">
        <v>7.8</v>
      </c>
      <c r="AR1587" s="72" t="s">
        <v>1609</v>
      </c>
      <c r="AT1587" s="74">
        <v>1947</v>
      </c>
      <c r="BM1587" s="74"/>
    </row>
    <row r="1588" spans="1:65" s="72" customFormat="1" ht="11.25">
      <c r="A1588" s="55">
        <v>1571</v>
      </c>
      <c r="B1588" s="57" t="s">
        <v>222</v>
      </c>
      <c r="C1588" s="72" t="s">
        <v>1998</v>
      </c>
      <c r="N1588" s="73"/>
      <c r="O1588" s="55">
        <v>36</v>
      </c>
      <c r="P1588" s="75">
        <f>P1587+(S1587-W1588/2)*COS(T1588*PI()/200)</f>
        <v>7740933.287853406</v>
      </c>
      <c r="Q1588" s="75">
        <f>Q1587+(S1587-W1588/2)*SIN(T1588*PI()/200)</f>
        <v>418042.1227240785</v>
      </c>
      <c r="R1588" s="76">
        <v>35</v>
      </c>
      <c r="S1588" s="75">
        <f>SQRT((P1589-P1587)^2+(Q1589-Q1587)^2)</f>
        <v>117.1269992999843</v>
      </c>
      <c r="T1588" s="77">
        <f>IF(ATAN2((P1589-P1587),(Q1589-Q1587))&lt;0,ATAN2((P1589-P1587),(Q1589-Q1587))+2*PI(),ATAN2((P1589-P1587),(Q1589-Q1587)))*200/PI()</f>
        <v>389.1211099236974</v>
      </c>
      <c r="U1588" s="75"/>
      <c r="V1588" s="75"/>
      <c r="W1588" s="75">
        <f>(S1587+S1589)-S1588</f>
        <v>-0.026999299984311165</v>
      </c>
      <c r="X1588" s="57"/>
      <c r="Y1588" s="57"/>
      <c r="Z1588" s="57"/>
      <c r="AA1588" s="64"/>
      <c r="AI1588" s="73"/>
      <c r="AR1588" s="72" t="s">
        <v>1609</v>
      </c>
      <c r="AT1588" s="74">
        <v>1957</v>
      </c>
      <c r="BM1588" s="74" t="s">
        <v>225</v>
      </c>
    </row>
    <row r="1589" spans="1:65" s="72" customFormat="1" ht="11.25">
      <c r="A1589" s="55">
        <v>1572</v>
      </c>
      <c r="B1589" s="72" t="s">
        <v>154</v>
      </c>
      <c r="C1589" s="72" t="s">
        <v>1999</v>
      </c>
      <c r="L1589" s="72" t="s">
        <v>1053</v>
      </c>
      <c r="N1589" s="73"/>
      <c r="O1589" s="55">
        <v>36</v>
      </c>
      <c r="P1589" s="73">
        <v>7740959.021</v>
      </c>
      <c r="Q1589" s="73">
        <v>418037.68200000003</v>
      </c>
      <c r="R1589" s="55">
        <v>36</v>
      </c>
      <c r="S1589" s="72">
        <v>26.1</v>
      </c>
      <c r="T1589" s="65">
        <f t="shared" si="11"/>
        <v>2.6100000000000003</v>
      </c>
      <c r="X1589" s="57"/>
      <c r="AI1589" s="73"/>
      <c r="AR1589" s="72" t="s">
        <v>1609</v>
      </c>
      <c r="AT1589" s="74">
        <v>1957</v>
      </c>
      <c r="BF1589" s="72" t="s">
        <v>2001</v>
      </c>
      <c r="BM1589" s="74"/>
    </row>
    <row r="1590" spans="1:65" s="72" customFormat="1" ht="11.25">
      <c r="A1590" s="55">
        <v>1573</v>
      </c>
      <c r="B1590" s="72" t="s">
        <v>154</v>
      </c>
      <c r="C1590" s="72" t="s">
        <v>1997</v>
      </c>
      <c r="L1590" s="72" t="s">
        <v>1053</v>
      </c>
      <c r="M1590" s="73"/>
      <c r="N1590" s="73"/>
      <c r="O1590" s="55">
        <v>36</v>
      </c>
      <c r="P1590" s="73">
        <v>7740843.6</v>
      </c>
      <c r="Q1590" s="73">
        <v>418057.6</v>
      </c>
      <c r="R1590" s="55">
        <v>36</v>
      </c>
      <c r="S1590" s="72">
        <v>91</v>
      </c>
      <c r="T1590" s="65">
        <f t="shared" si="11"/>
        <v>9.1</v>
      </c>
      <c r="X1590" s="57"/>
      <c r="AI1590" s="73">
        <v>7.8</v>
      </c>
      <c r="AR1590" s="72" t="s">
        <v>1609</v>
      </c>
      <c r="AT1590" s="74">
        <v>1947</v>
      </c>
      <c r="BM1590" s="74"/>
    </row>
    <row r="1591" spans="1:65" s="72" customFormat="1" ht="11.25">
      <c r="A1591" s="55">
        <v>1574</v>
      </c>
      <c r="B1591" s="57" t="s">
        <v>222</v>
      </c>
      <c r="C1591" s="72" t="s">
        <v>1998</v>
      </c>
      <c r="N1591" s="73"/>
      <c r="O1591" s="55">
        <v>36</v>
      </c>
      <c r="P1591" s="75">
        <f>P1590+(S1590-W1591/2)*COS(T1591*PI()/200)</f>
        <v>7740933.287702752</v>
      </c>
      <c r="Q1591" s="75">
        <f>Q1590+(S1590-W1591/2)*SIN(T1591*PI()/200)</f>
        <v>418042.12297067186</v>
      </c>
      <c r="R1591" s="76">
        <v>35</v>
      </c>
      <c r="S1591" s="75">
        <f>SQRT((P1592-P1590)^2+(Q1592-Q1590)^2)</f>
        <v>123.62661851436764</v>
      </c>
      <c r="T1591" s="77">
        <f>IF(ATAN2((P1592-P1590),(Q1592-Q1590))&lt;0,ATAN2((P1592-P1590),(Q1592-Q1590))+2*PI(),ATAN2((P1592-P1590),(Q1592-Q1590)))*200/PI()</f>
        <v>389.12126197832333</v>
      </c>
      <c r="U1591" s="75"/>
      <c r="V1591" s="75"/>
      <c r="W1591" s="75">
        <f>(S1590+S1592)-S1591</f>
        <v>-0.026618514367640955</v>
      </c>
      <c r="X1591" s="57"/>
      <c r="Y1591" s="57"/>
      <c r="Z1591" s="57"/>
      <c r="AA1591" s="64"/>
      <c r="AI1591" s="73"/>
      <c r="AR1591" s="72" t="s">
        <v>1609</v>
      </c>
      <c r="AT1591" s="74">
        <v>1969</v>
      </c>
      <c r="BM1591" s="74" t="s">
        <v>225</v>
      </c>
    </row>
    <row r="1592" spans="1:65" s="72" customFormat="1" ht="11.25">
      <c r="A1592" s="55">
        <v>1575</v>
      </c>
      <c r="B1592" s="72" t="s">
        <v>154</v>
      </c>
      <c r="C1592" s="72" t="s">
        <v>1999</v>
      </c>
      <c r="L1592" s="72" t="s">
        <v>1053</v>
      </c>
      <c r="N1592" s="73"/>
      <c r="O1592" s="55">
        <v>36</v>
      </c>
      <c r="P1592" s="73">
        <v>7740965.426000001</v>
      </c>
      <c r="Q1592" s="73">
        <v>418036.57700000034</v>
      </c>
      <c r="R1592" s="55">
        <v>36</v>
      </c>
      <c r="S1592" s="72">
        <v>32.6</v>
      </c>
      <c r="T1592" s="65">
        <f t="shared" si="11"/>
        <v>3.2600000000000002</v>
      </c>
      <c r="X1592" s="57"/>
      <c r="AI1592" s="73"/>
      <c r="AR1592" s="72" t="s">
        <v>1609</v>
      </c>
      <c r="AT1592" s="74">
        <v>1969</v>
      </c>
      <c r="BF1592" s="72" t="s">
        <v>2002</v>
      </c>
      <c r="BM1592" s="74"/>
    </row>
    <row r="1593" spans="1:65" s="72" customFormat="1" ht="11.25">
      <c r="A1593" s="55">
        <v>1576</v>
      </c>
      <c r="B1593" s="72" t="s">
        <v>154</v>
      </c>
      <c r="C1593" s="72" t="s">
        <v>1997</v>
      </c>
      <c r="L1593" s="72" t="s">
        <v>1053</v>
      </c>
      <c r="M1593" s="73"/>
      <c r="N1593" s="73"/>
      <c r="O1593" s="55">
        <v>36</v>
      </c>
      <c r="P1593" s="73">
        <v>7740843.6</v>
      </c>
      <c r="Q1593" s="73">
        <v>418057.6</v>
      </c>
      <c r="R1593" s="55">
        <v>36</v>
      </c>
      <c r="S1593" s="72">
        <v>91</v>
      </c>
      <c r="T1593" s="65">
        <f t="shared" si="11"/>
        <v>9.1</v>
      </c>
      <c r="X1593" s="57"/>
      <c r="AI1593" s="73">
        <v>7.8</v>
      </c>
      <c r="AR1593" s="72" t="s">
        <v>1609</v>
      </c>
      <c r="AT1593" s="74">
        <v>1947</v>
      </c>
      <c r="BM1593" s="74"/>
    </row>
    <row r="1594" spans="1:65" s="80" customFormat="1" ht="11.25">
      <c r="A1594" s="55">
        <v>1577</v>
      </c>
      <c r="B1594" s="57" t="s">
        <v>222</v>
      </c>
      <c r="C1594" s="80" t="s">
        <v>1998</v>
      </c>
      <c r="N1594" s="81"/>
      <c r="O1594" s="55">
        <v>36</v>
      </c>
      <c r="P1594" s="75">
        <f>P1593+(S1593-W1594/2)*COS(T1594*PI()/200)</f>
        <v>7740933.022351121</v>
      </c>
      <c r="Q1594" s="75">
        <f>Q1593+(S1593-W1594/2)*SIN(T1594*PI()/200)</f>
        <v>418040.75517153274</v>
      </c>
      <c r="R1594" s="76">
        <v>35</v>
      </c>
      <c r="S1594" s="75">
        <f>SQRT((P1595-P1593)^2+(Q1595-Q1593)^2)</f>
        <v>138.29016595586276</v>
      </c>
      <c r="T1594" s="77">
        <f>IF(ATAN2((P1595-P1593),(Q1595-Q1593))&lt;0,ATAN2((P1595-P1593),(Q1595-Q1593))+2*PI(),ATAN2((P1595-P1593),(Q1595-Q1593)))*200/PI()</f>
        <v>388.1466526924795</v>
      </c>
      <c r="U1594" s="75"/>
      <c r="V1594" s="75"/>
      <c r="W1594" s="75">
        <f>(S1593+S1595)-S1594</f>
        <v>0.009834044137249975</v>
      </c>
      <c r="X1594" s="57"/>
      <c r="Y1594" s="57"/>
      <c r="Z1594" s="57"/>
      <c r="AA1594" s="64"/>
      <c r="AI1594" s="81"/>
      <c r="AR1594" s="80" t="s">
        <v>1609</v>
      </c>
      <c r="AT1594" s="82">
        <v>1981</v>
      </c>
      <c r="BM1594" s="66" t="s">
        <v>225</v>
      </c>
    </row>
    <row r="1595" spans="1:65" s="80" customFormat="1" ht="11.25">
      <c r="A1595" s="55">
        <v>1578</v>
      </c>
      <c r="B1595" s="80" t="s">
        <v>154</v>
      </c>
      <c r="C1595" s="80" t="s">
        <v>1999</v>
      </c>
      <c r="L1595" s="57" t="s">
        <v>1053</v>
      </c>
      <c r="N1595" s="81"/>
      <c r="O1595" s="55">
        <v>36</v>
      </c>
      <c r="P1595" s="81">
        <v>7740979.5</v>
      </c>
      <c r="Q1595" s="81">
        <v>418032</v>
      </c>
      <c r="R1595" s="55">
        <v>36</v>
      </c>
      <c r="S1595" s="80">
        <v>47.3</v>
      </c>
      <c r="T1595" s="65">
        <f t="shared" si="11"/>
        <v>4.7299999999999995</v>
      </c>
      <c r="X1595" s="57"/>
      <c r="AI1595" s="81"/>
      <c r="AR1595" s="80" t="s">
        <v>1609</v>
      </c>
      <c r="AT1595" s="82">
        <v>1981</v>
      </c>
      <c r="BF1595" s="80" t="s">
        <v>2003</v>
      </c>
      <c r="BM1595" s="82"/>
    </row>
    <row r="1596" spans="1:65" s="57" customFormat="1" ht="11.25">
      <c r="A1596" s="55">
        <v>1579</v>
      </c>
      <c r="B1596" s="57" t="s">
        <v>154</v>
      </c>
      <c r="C1596" s="57" t="s">
        <v>1997</v>
      </c>
      <c r="L1596" s="57" t="s">
        <v>1053</v>
      </c>
      <c r="M1596" s="64"/>
      <c r="N1596" s="64"/>
      <c r="O1596" s="55">
        <v>36</v>
      </c>
      <c r="P1596" s="64">
        <v>7740843.6</v>
      </c>
      <c r="Q1596" s="64">
        <v>418057.6</v>
      </c>
      <c r="R1596" s="55">
        <v>36</v>
      </c>
      <c r="S1596" s="57">
        <v>34.3</v>
      </c>
      <c r="T1596" s="65">
        <f t="shared" si="11"/>
        <v>3.4299999999999997</v>
      </c>
      <c r="AI1596" s="64">
        <v>7.8</v>
      </c>
      <c r="AR1596" s="57" t="s">
        <v>1609</v>
      </c>
      <c r="AT1596" s="66">
        <v>1947</v>
      </c>
      <c r="BF1596" s="57" t="s">
        <v>795</v>
      </c>
      <c r="BM1596" s="66"/>
    </row>
    <row r="1597" spans="1:65" s="57" customFormat="1" ht="11.25">
      <c r="A1597" s="55">
        <v>1580</v>
      </c>
      <c r="B1597" s="57" t="s">
        <v>222</v>
      </c>
      <c r="C1597" s="57" t="s">
        <v>2004</v>
      </c>
      <c r="N1597" s="64"/>
      <c r="O1597" s="55">
        <v>36</v>
      </c>
      <c r="P1597" s="75">
        <f>P1596+(S1596-W1597/2)*COS(T1597*PI()/200)</f>
        <v>7740851.178264038</v>
      </c>
      <c r="Q1597" s="75">
        <f>Q1596+(S1596-W1597/2)*SIN(T1597*PI()/200)</f>
        <v>418091.0274112341</v>
      </c>
      <c r="R1597" s="76">
        <v>35</v>
      </c>
      <c r="S1597" s="75">
        <f>SQRT((P1598-P1596)^2+(Q1598-Q1596)^2)</f>
        <v>99.0513503190293</v>
      </c>
      <c r="T1597" s="77">
        <f>IF(ATAN2((P1598-P1596),(Q1598-Q1596))&lt;0,ATAN2((P1598-P1596),(Q1598-Q1596))+2*PI(),ATAN2((P1598-P1596),(Q1598-Q1596)))*200/PI()</f>
        <v>85.80722321775788</v>
      </c>
      <c r="U1597" s="75"/>
      <c r="V1597" s="75"/>
      <c r="W1597" s="75">
        <f>(S1596+S1598)-S1597</f>
        <v>0.04864968097069777</v>
      </c>
      <c r="AA1597" s="64"/>
      <c r="AI1597" s="64"/>
      <c r="AR1597" s="57" t="s">
        <v>1609</v>
      </c>
      <c r="AT1597" s="66">
        <v>1984</v>
      </c>
      <c r="BF1597" s="57" t="s">
        <v>2005</v>
      </c>
      <c r="BM1597" s="66" t="s">
        <v>225</v>
      </c>
    </row>
    <row r="1598" spans="1:65" s="57" customFormat="1" ht="11.25">
      <c r="A1598" s="55">
        <v>1581</v>
      </c>
      <c r="B1598" s="57" t="s">
        <v>154</v>
      </c>
      <c r="C1598" s="57" t="s">
        <v>2006</v>
      </c>
      <c r="L1598" s="57" t="s">
        <v>1053</v>
      </c>
      <c r="M1598" s="64"/>
      <c r="N1598" s="64"/>
      <c r="O1598" s="55">
        <v>36</v>
      </c>
      <c r="P1598" s="64">
        <v>7740865.5</v>
      </c>
      <c r="Q1598" s="64">
        <v>418154.2</v>
      </c>
      <c r="R1598" s="55">
        <v>36</v>
      </c>
      <c r="S1598" s="57">
        <v>64.8</v>
      </c>
      <c r="T1598" s="65">
        <f t="shared" si="11"/>
        <v>6.4799999999999995</v>
      </c>
      <c r="AI1598" s="64">
        <v>10</v>
      </c>
      <c r="AR1598" s="57" t="s">
        <v>1609</v>
      </c>
      <c r="AT1598" s="66">
        <v>1984</v>
      </c>
      <c r="BM1598" s="66"/>
    </row>
    <row r="1599" spans="1:65" s="72" customFormat="1" ht="11.25">
      <c r="A1599" s="55">
        <v>1582</v>
      </c>
      <c r="B1599" s="72" t="s">
        <v>154</v>
      </c>
      <c r="C1599" s="72" t="s">
        <v>2007</v>
      </c>
      <c r="L1599" s="72" t="s">
        <v>1053</v>
      </c>
      <c r="M1599" s="73"/>
      <c r="N1599" s="73"/>
      <c r="O1599" s="55">
        <v>36</v>
      </c>
      <c r="P1599" s="73">
        <v>7741343.9</v>
      </c>
      <c r="Q1599" s="73">
        <v>417741.6</v>
      </c>
      <c r="R1599" s="55">
        <v>36</v>
      </c>
      <c r="S1599" s="72">
        <v>101.6</v>
      </c>
      <c r="T1599" s="65">
        <f t="shared" si="11"/>
        <v>10.16</v>
      </c>
      <c r="X1599" s="57"/>
      <c r="AI1599" s="73">
        <v>8.3</v>
      </c>
      <c r="AR1599" s="72" t="s">
        <v>1609</v>
      </c>
      <c r="AT1599" s="74">
        <v>1947</v>
      </c>
      <c r="BM1599" s="74"/>
    </row>
    <row r="1600" spans="1:65" s="72" customFormat="1" ht="11.25">
      <c r="A1600" s="55">
        <v>1583</v>
      </c>
      <c r="B1600" s="57" t="s">
        <v>222</v>
      </c>
      <c r="C1600" s="72" t="s">
        <v>2008</v>
      </c>
      <c r="N1600" s="73"/>
      <c r="O1600" s="55">
        <v>36</v>
      </c>
      <c r="P1600" s="75">
        <f>P1599+(S1599-W1600/2)*COS(T1600*PI()/200)</f>
        <v>7741354.853980738</v>
      </c>
      <c r="Q1600" s="75">
        <f>Q1599+(S1599-W1600/2)*SIN(T1600*PI()/200)</f>
        <v>417842.6200445785</v>
      </c>
      <c r="R1600" s="76">
        <v>35</v>
      </c>
      <c r="S1600" s="75">
        <f>SQRT((P1601-P1599)^2+(Q1601-Q1599)^2)</f>
        <v>158.6243991320091</v>
      </c>
      <c r="T1600" s="77">
        <f>IF(ATAN2((P1601-P1599),(Q1601-Q1599))&lt;0,ATAN2((P1601-P1599),(Q1601-Q1599))+2*PI(),ATAN2((P1601-P1599),(Q1601-Q1599)))*200/PI()</f>
        <v>93.12376004099181</v>
      </c>
      <c r="U1600" s="75"/>
      <c r="V1600" s="75"/>
      <c r="W1600" s="75">
        <f>(S1599+S1601)-S1600</f>
        <v>-0.02439913200910837</v>
      </c>
      <c r="X1600" s="57">
        <v>390</v>
      </c>
      <c r="Y1600" s="65">
        <f>SUM($X$18:X1600)</f>
        <v>186589.25</v>
      </c>
      <c r="Z1600" s="57"/>
      <c r="AA1600" s="64"/>
      <c r="AI1600" s="73"/>
      <c r="AR1600" s="72" t="s">
        <v>1609</v>
      </c>
      <c r="AT1600" s="74">
        <v>1947</v>
      </c>
      <c r="BM1600" s="74" t="s">
        <v>225</v>
      </c>
    </row>
    <row r="1601" spans="1:65" s="72" customFormat="1" ht="11.25">
      <c r="A1601" s="55">
        <v>1584</v>
      </c>
      <c r="B1601" s="72" t="s">
        <v>154</v>
      </c>
      <c r="C1601" s="72" t="s">
        <v>2009</v>
      </c>
      <c r="L1601" s="72" t="s">
        <v>1053</v>
      </c>
      <c r="M1601" s="73"/>
      <c r="N1601" s="73"/>
      <c r="O1601" s="55">
        <v>36</v>
      </c>
      <c r="P1601" s="73">
        <v>7741361</v>
      </c>
      <c r="Q1601" s="73">
        <v>417899.3</v>
      </c>
      <c r="R1601" s="55">
        <v>36</v>
      </c>
      <c r="S1601" s="72">
        <v>57</v>
      </c>
      <c r="T1601" s="65">
        <f t="shared" si="11"/>
        <v>5.7</v>
      </c>
      <c r="X1601" s="57"/>
      <c r="AI1601" s="73">
        <v>30.7</v>
      </c>
      <c r="AR1601" s="72" t="s">
        <v>1609</v>
      </c>
      <c r="AT1601" s="74">
        <v>1947</v>
      </c>
      <c r="BM1601" s="74"/>
    </row>
    <row r="1602" spans="1:65" s="57" customFormat="1" ht="11.25">
      <c r="A1602" s="55">
        <v>1585</v>
      </c>
      <c r="B1602" s="57" t="s">
        <v>154</v>
      </c>
      <c r="C1602" s="57" t="s">
        <v>2007</v>
      </c>
      <c r="L1602" s="57" t="s">
        <v>1053</v>
      </c>
      <c r="M1602" s="64"/>
      <c r="N1602" s="64"/>
      <c r="O1602" s="55">
        <v>36</v>
      </c>
      <c r="P1602" s="64">
        <v>7741343.9</v>
      </c>
      <c r="Q1602" s="64">
        <v>417741.6</v>
      </c>
      <c r="R1602" s="55">
        <v>36</v>
      </c>
      <c r="S1602" s="57">
        <v>84.4</v>
      </c>
      <c r="T1602" s="65">
        <f t="shared" si="11"/>
        <v>8.440000000000001</v>
      </c>
      <c r="AI1602" s="64">
        <v>8.3</v>
      </c>
      <c r="AR1602" s="57" t="s">
        <v>1609</v>
      </c>
      <c r="AT1602" s="66">
        <v>1947</v>
      </c>
      <c r="BF1602" s="57" t="s">
        <v>795</v>
      </c>
      <c r="BM1602" s="66"/>
    </row>
    <row r="1603" spans="1:65" s="57" customFormat="1" ht="11.25">
      <c r="A1603" s="55">
        <v>1586</v>
      </c>
      <c r="B1603" s="57" t="s">
        <v>222</v>
      </c>
      <c r="C1603" s="57" t="s">
        <v>2010</v>
      </c>
      <c r="N1603" s="64"/>
      <c r="O1603" s="55">
        <v>36</v>
      </c>
      <c r="P1603" s="75">
        <f>P1602+(S1602-W1603/2)*COS(T1603*PI()/200)</f>
        <v>7741352.999789317</v>
      </c>
      <c r="Q1603" s="75">
        <f>Q1602+(S1602-W1603/2)*SIN(T1603*PI()/200)</f>
        <v>417825.52027925337</v>
      </c>
      <c r="R1603" s="76">
        <v>35</v>
      </c>
      <c r="S1603" s="75">
        <f>SQRT((P1604-P1602)^2+(Q1604-Q1602)^2)</f>
        <v>158.6243991320091</v>
      </c>
      <c r="T1603" s="77">
        <f>IF(ATAN2((P1604-P1602),(Q1604-Q1602))&lt;0,ATAN2((P1604-P1602),(Q1604-Q1602))+2*PI(),ATAN2((P1604-P1602),(Q1604-Q1602)))*200/PI()</f>
        <v>93.12376004099181</v>
      </c>
      <c r="U1603" s="75"/>
      <c r="V1603" s="75"/>
      <c r="W1603" s="75">
        <f>(S1602+S1604)-S1603</f>
        <v>-0.02439913200907995</v>
      </c>
      <c r="AA1603" s="64"/>
      <c r="AG1603" s="57" t="s">
        <v>2011</v>
      </c>
      <c r="AI1603" s="64"/>
      <c r="AR1603" s="57" t="s">
        <v>1609</v>
      </c>
      <c r="AT1603" s="66">
        <v>1984</v>
      </c>
      <c r="BF1603" s="57" t="s">
        <v>2012</v>
      </c>
      <c r="BM1603" s="66" t="s">
        <v>225</v>
      </c>
    </row>
    <row r="1604" spans="1:65" s="57" customFormat="1" ht="11.25">
      <c r="A1604" s="55">
        <v>1587</v>
      </c>
      <c r="B1604" s="57" t="s">
        <v>154</v>
      </c>
      <c r="C1604" s="57" t="s">
        <v>2009</v>
      </c>
      <c r="L1604" s="57" t="s">
        <v>1053</v>
      </c>
      <c r="M1604" s="64"/>
      <c r="N1604" s="64"/>
      <c r="O1604" s="55">
        <v>36</v>
      </c>
      <c r="P1604" s="64">
        <v>7741361</v>
      </c>
      <c r="Q1604" s="64">
        <v>417899.3</v>
      </c>
      <c r="R1604" s="55">
        <v>36</v>
      </c>
      <c r="S1604" s="57">
        <v>74.2</v>
      </c>
      <c r="T1604" s="65">
        <f t="shared" si="11"/>
        <v>7.42</v>
      </c>
      <c r="AI1604" s="64">
        <v>30.7</v>
      </c>
      <c r="AR1604" s="57" t="s">
        <v>1609</v>
      </c>
      <c r="AT1604" s="66">
        <v>1947</v>
      </c>
      <c r="BF1604" s="57" t="s">
        <v>795</v>
      </c>
      <c r="BM1604" s="66"/>
    </row>
    <row r="1605" spans="1:65" s="57" customFormat="1" ht="11.25">
      <c r="A1605" s="55">
        <v>1588</v>
      </c>
      <c r="B1605" s="57" t="s">
        <v>154</v>
      </c>
      <c r="C1605" s="57" t="s">
        <v>2013</v>
      </c>
      <c r="L1605" s="57" t="s">
        <v>1053</v>
      </c>
      <c r="M1605" s="64"/>
      <c r="N1605" s="64"/>
      <c r="O1605" s="55">
        <v>36</v>
      </c>
      <c r="P1605" s="64">
        <v>7741684.2</v>
      </c>
      <c r="Q1605" s="64">
        <v>417799.3</v>
      </c>
      <c r="R1605" s="55">
        <v>36</v>
      </c>
      <c r="S1605" s="57">
        <v>17.2</v>
      </c>
      <c r="T1605" s="65">
        <f t="shared" si="11"/>
        <v>1.72</v>
      </c>
      <c r="AI1605" s="64">
        <v>6.6</v>
      </c>
      <c r="AR1605" s="57" t="s">
        <v>1609</v>
      </c>
      <c r="AT1605" s="66">
        <v>1947</v>
      </c>
      <c r="BM1605" s="66"/>
    </row>
    <row r="1606" spans="1:65" s="57" customFormat="1" ht="11.25">
      <c r="A1606" s="55">
        <v>1589</v>
      </c>
      <c r="B1606" s="57" t="s">
        <v>222</v>
      </c>
      <c r="C1606" s="57" t="s">
        <v>2014</v>
      </c>
      <c r="N1606" s="64"/>
      <c r="O1606" s="55">
        <v>36</v>
      </c>
      <c r="P1606" s="75">
        <f>P1605+(S1605-W1606/2)*COS(T1606*PI()/200)</f>
        <v>7741677.613898294</v>
      </c>
      <c r="Q1606" s="75">
        <f>Q1605+(S1605-W1606/2)*SIN(T1606*PI()/200)</f>
        <v>417815.19748687674</v>
      </c>
      <c r="R1606" s="76">
        <v>35</v>
      </c>
      <c r="S1606" s="75">
        <f>SQRT((P1607-P1605)^2+(Q1607-Q1605)^2)</f>
        <v>60.615509566518064</v>
      </c>
      <c r="T1606" s="77">
        <f>IF(ATAN2((P1607-P1605),(Q1607-Q1605))&lt;0,ATAN2((P1607-P1605),(Q1607-Q1605))+2*PI(),ATAN2((P1607-P1605),(Q1607-Q1605)))*200/PI()</f>
        <v>125.00392055547788</v>
      </c>
      <c r="U1606" s="75"/>
      <c r="V1606" s="75"/>
      <c r="W1606" s="75">
        <f>(S1605+S1607)-S1606</f>
        <v>-0.015509566518069562</v>
      </c>
      <c r="X1606" s="57">
        <v>940</v>
      </c>
      <c r="Y1606" s="65">
        <f>SUM($X$18:X1606)</f>
        <v>187529.25</v>
      </c>
      <c r="AA1606" s="64"/>
      <c r="AI1606" s="64"/>
      <c r="AR1606" s="57" t="s">
        <v>1609</v>
      </c>
      <c r="AT1606" s="66">
        <v>1947</v>
      </c>
      <c r="BM1606" s="66" t="s">
        <v>225</v>
      </c>
    </row>
    <row r="1607" spans="1:65" s="57" customFormat="1" ht="11.25">
      <c r="A1607" s="55">
        <v>1590</v>
      </c>
      <c r="B1607" s="57" t="s">
        <v>154</v>
      </c>
      <c r="C1607" s="57" t="s">
        <v>2015</v>
      </c>
      <c r="L1607" s="57" t="s">
        <v>1053</v>
      </c>
      <c r="M1607" s="64"/>
      <c r="N1607" s="64"/>
      <c r="O1607" s="55">
        <v>36</v>
      </c>
      <c r="P1607" s="64">
        <v>7741661</v>
      </c>
      <c r="Q1607" s="64">
        <v>417855.3</v>
      </c>
      <c r="R1607" s="55">
        <v>36</v>
      </c>
      <c r="S1607" s="57">
        <v>43.4</v>
      </c>
      <c r="T1607" s="65">
        <f t="shared" si="11"/>
        <v>4.34</v>
      </c>
      <c r="AI1607" s="64">
        <v>5.5</v>
      </c>
      <c r="AR1607" s="57" t="s">
        <v>1609</v>
      </c>
      <c r="AT1607" s="66">
        <v>1947</v>
      </c>
      <c r="BM1607" s="66"/>
    </row>
    <row r="1608" spans="1:65" s="57" customFormat="1" ht="11.25">
      <c r="A1608" s="55">
        <v>1591</v>
      </c>
      <c r="B1608" s="57" t="s">
        <v>154</v>
      </c>
      <c r="C1608" s="57" t="s">
        <v>2016</v>
      </c>
      <c r="L1608" s="57" t="s">
        <v>1053</v>
      </c>
      <c r="M1608" s="64"/>
      <c r="N1608" s="64"/>
      <c r="O1608" s="55">
        <v>36</v>
      </c>
      <c r="P1608" s="64">
        <v>7741931.2</v>
      </c>
      <c r="Q1608" s="64">
        <v>418006.6</v>
      </c>
      <c r="R1608" s="55">
        <v>36</v>
      </c>
      <c r="S1608" s="57">
        <v>61.6</v>
      </c>
      <c r="T1608" s="65">
        <f t="shared" si="11"/>
        <v>6.16</v>
      </c>
      <c r="AI1608" s="64">
        <v>6.5</v>
      </c>
      <c r="AR1608" s="57" t="s">
        <v>2017</v>
      </c>
      <c r="AT1608" s="66">
        <v>1947</v>
      </c>
      <c r="BM1608" s="66"/>
    </row>
    <row r="1609" spans="1:65" s="57" customFormat="1" ht="11.25">
      <c r="A1609" s="55">
        <v>1592</v>
      </c>
      <c r="B1609" s="57" t="s">
        <v>222</v>
      </c>
      <c r="C1609" s="57" t="s">
        <v>2018</v>
      </c>
      <c r="N1609" s="64"/>
      <c r="O1609" s="55">
        <v>36</v>
      </c>
      <c r="P1609" s="75">
        <f>P1608+(S1608-W1609/2)*COS(T1609*PI()/200)</f>
        <v>7741971.963574698</v>
      </c>
      <c r="Q1609" s="75">
        <f>Q1608+(S1608-W1609/2)*SIN(T1609*PI()/200)</f>
        <v>418052.81153672567</v>
      </c>
      <c r="R1609" s="76">
        <v>35</v>
      </c>
      <c r="S1609" s="75">
        <f>SQRT((P1610-P1608)^2+(Q1610-Q1608)^2)</f>
        <v>96.14244640094014</v>
      </c>
      <c r="T1609" s="77">
        <f>IF(ATAN2((P1610-P1608),(Q1610-Q1608))&lt;0,ATAN2((P1610-P1608),(Q1610-Q1608))+2*PI(),ATAN2((P1610-P1608),(Q1610-Q1608)))*200/PI()</f>
        <v>53.98246688959237</v>
      </c>
      <c r="U1609" s="75"/>
      <c r="V1609" s="75"/>
      <c r="W1609" s="75">
        <f>(S1608+S1610)-S1609</f>
        <v>-0.0424464009401504</v>
      </c>
      <c r="X1609" s="57">
        <v>1640</v>
      </c>
      <c r="Y1609" s="65">
        <f>SUM($X$18:X1609)</f>
        <v>189169.25</v>
      </c>
      <c r="AA1609" s="64"/>
      <c r="AI1609" s="64"/>
      <c r="AR1609" s="57" t="s">
        <v>2017</v>
      </c>
      <c r="AT1609" s="66">
        <v>1947</v>
      </c>
      <c r="BM1609" s="66" t="s">
        <v>225</v>
      </c>
    </row>
    <row r="1610" spans="1:65" s="57" customFormat="1" ht="11.25">
      <c r="A1610" s="55">
        <v>1593</v>
      </c>
      <c r="B1610" s="57" t="s">
        <v>154</v>
      </c>
      <c r="C1610" s="57" t="s">
        <v>2019</v>
      </c>
      <c r="L1610" s="57" t="s">
        <v>1053</v>
      </c>
      <c r="M1610" s="64"/>
      <c r="N1610" s="64"/>
      <c r="O1610" s="55">
        <v>36</v>
      </c>
      <c r="P1610" s="64">
        <v>7741994.8</v>
      </c>
      <c r="Q1610" s="64">
        <v>418078.7</v>
      </c>
      <c r="R1610" s="55">
        <v>36</v>
      </c>
      <c r="S1610" s="57">
        <v>34.5</v>
      </c>
      <c r="T1610" s="65">
        <f t="shared" si="11"/>
        <v>3.45</v>
      </c>
      <c r="AI1610" s="64">
        <v>19.8</v>
      </c>
      <c r="AR1610" s="57" t="s">
        <v>2017</v>
      </c>
      <c r="AT1610" s="66">
        <v>1947</v>
      </c>
      <c r="BM1610" s="66"/>
    </row>
    <row r="1611" spans="1:65" s="57" customFormat="1" ht="11.25">
      <c r="A1611" s="55">
        <v>1594</v>
      </c>
      <c r="B1611" s="57" t="s">
        <v>154</v>
      </c>
      <c r="C1611" s="57" t="s">
        <v>2020</v>
      </c>
      <c r="L1611" s="57" t="s">
        <v>1053</v>
      </c>
      <c r="M1611" s="64"/>
      <c r="N1611" s="64"/>
      <c r="O1611" s="55">
        <v>36</v>
      </c>
      <c r="P1611" s="64">
        <v>7742329.1</v>
      </c>
      <c r="Q1611" s="64">
        <v>417428.2</v>
      </c>
      <c r="R1611" s="55">
        <v>36</v>
      </c>
      <c r="S1611" s="57">
        <v>42.3</v>
      </c>
      <c r="T1611" s="65">
        <f t="shared" si="11"/>
        <v>4.2299999999999995</v>
      </c>
      <c r="AI1611" s="64">
        <v>20.4</v>
      </c>
      <c r="AR1611" s="57" t="s">
        <v>2017</v>
      </c>
      <c r="AT1611" s="66">
        <v>1947</v>
      </c>
      <c r="BM1611" s="66"/>
    </row>
    <row r="1612" spans="1:65" s="57" customFormat="1" ht="11.25">
      <c r="A1612" s="55">
        <v>1595</v>
      </c>
      <c r="B1612" s="57" t="s">
        <v>222</v>
      </c>
      <c r="C1612" s="57" t="s">
        <v>2021</v>
      </c>
      <c r="N1612" s="64"/>
      <c r="O1612" s="55">
        <v>36</v>
      </c>
      <c r="P1612" s="75">
        <f>P1611+(S1611-W1612/2)*COS(T1612*PI()/200)</f>
        <v>7742319.168954136</v>
      </c>
      <c r="Q1612" s="75">
        <f>Q1611+(S1611-W1612/2)*SIN(T1612*PI()/200)</f>
        <v>417469.3429042943</v>
      </c>
      <c r="R1612" s="76">
        <v>35</v>
      </c>
      <c r="S1612" s="75">
        <f>SQRT((P1613-P1611)^2+(Q1613-Q1611)^2)</f>
        <v>62.64902233853168</v>
      </c>
      <c r="T1612" s="77">
        <f>IF(ATAN2((P1613-P1611),(Q1613-Q1611))&lt;0,ATAN2((P1613-P1611),(Q1613-Q1611))+2*PI(),ATAN2((P1613-P1611),(Q1613-Q1611)))*200/PI()</f>
        <v>115.07826042722957</v>
      </c>
      <c r="U1612" s="75"/>
      <c r="V1612" s="75"/>
      <c r="W1612" s="75">
        <f>(S1611+S1613)-S1612</f>
        <v>-0.04902233853168525</v>
      </c>
      <c r="X1612" s="57">
        <v>650</v>
      </c>
      <c r="Y1612" s="65">
        <f>SUM($X$18:X1612)</f>
        <v>189819.25</v>
      </c>
      <c r="AA1612" s="64"/>
      <c r="AI1612" s="64"/>
      <c r="AR1612" s="57" t="s">
        <v>2017</v>
      </c>
      <c r="AT1612" s="66">
        <v>1947</v>
      </c>
      <c r="BM1612" s="66" t="s">
        <v>225</v>
      </c>
    </row>
    <row r="1613" spans="1:65" s="57" customFormat="1" ht="11.25">
      <c r="A1613" s="55">
        <v>1596</v>
      </c>
      <c r="B1613" s="57" t="s">
        <v>154</v>
      </c>
      <c r="C1613" s="57" t="s">
        <v>2022</v>
      </c>
      <c r="L1613" s="57" t="s">
        <v>1053</v>
      </c>
      <c r="M1613" s="64"/>
      <c r="N1613" s="64"/>
      <c r="O1613" s="55">
        <v>36</v>
      </c>
      <c r="P1613" s="64">
        <v>7742314.4</v>
      </c>
      <c r="Q1613" s="64">
        <v>417489.1</v>
      </c>
      <c r="R1613" s="55">
        <v>36</v>
      </c>
      <c r="S1613" s="57">
        <v>20.3</v>
      </c>
      <c r="T1613" s="65">
        <f t="shared" si="11"/>
        <v>2.0300000000000002</v>
      </c>
      <c r="AI1613" s="64">
        <v>5.7</v>
      </c>
      <c r="AR1613" s="57" t="s">
        <v>2017</v>
      </c>
      <c r="AT1613" s="66">
        <v>1947</v>
      </c>
      <c r="BM1613" s="66"/>
    </row>
    <row r="1614" spans="1:65" s="57" customFormat="1" ht="11.25">
      <c r="A1614" s="55">
        <v>1597</v>
      </c>
      <c r="B1614" s="57" t="s">
        <v>154</v>
      </c>
      <c r="C1614" s="57" t="s">
        <v>2023</v>
      </c>
      <c r="L1614" s="57" t="s">
        <v>1053</v>
      </c>
      <c r="M1614" s="64"/>
      <c r="N1614" s="64"/>
      <c r="O1614" s="55">
        <v>36</v>
      </c>
      <c r="P1614" s="64">
        <v>7742841.5</v>
      </c>
      <c r="Q1614" s="64">
        <v>417644.7</v>
      </c>
      <c r="R1614" s="55">
        <v>36</v>
      </c>
      <c r="S1614" s="57">
        <v>49</v>
      </c>
      <c r="T1614" s="65">
        <f t="shared" si="11"/>
        <v>4.9</v>
      </c>
      <c r="AI1614" s="64">
        <v>4.8</v>
      </c>
      <c r="AR1614" s="57" t="s">
        <v>2017</v>
      </c>
      <c r="AT1614" s="66">
        <v>1947</v>
      </c>
      <c r="BM1614" s="66"/>
    </row>
    <row r="1615" spans="1:65" s="57" customFormat="1" ht="11.25">
      <c r="A1615" s="55">
        <v>1598</v>
      </c>
      <c r="B1615" s="57" t="s">
        <v>222</v>
      </c>
      <c r="C1615" s="57" t="s">
        <v>2024</v>
      </c>
      <c r="N1615" s="64"/>
      <c r="O1615" s="55">
        <v>36</v>
      </c>
      <c r="P1615" s="75">
        <f>P1614+(S1614-W1615/2)*COS(T1615*PI()/200)</f>
        <v>7742862.408637451</v>
      </c>
      <c r="Q1615" s="75">
        <f>Q1614+(S1614-W1615/2)*SIN(T1615*PI()/200)</f>
        <v>417689.03546846216</v>
      </c>
      <c r="R1615" s="76">
        <v>35</v>
      </c>
      <c r="S1615" s="75">
        <f>SQRT((P1616-P1614)^2+(Q1616-Q1614)^2)</f>
        <v>64.23682744359118</v>
      </c>
      <c r="T1615" s="77">
        <f>IF(ATAN2((P1616-P1614),(Q1616-Q1614))&lt;0,ATAN2((P1616-P1614),(Q1616-Q1614))+2*PI(),ATAN2((P1616-P1614),(Q1616-Q1614)))*200/PI()</f>
        <v>71.9460031720398</v>
      </c>
      <c r="U1615" s="75"/>
      <c r="V1615" s="75"/>
      <c r="W1615" s="75">
        <f>(S1614+S1616)-S1615</f>
        <v>-0.03682744359117862</v>
      </c>
      <c r="X1615" s="57">
        <v>490</v>
      </c>
      <c r="Y1615" s="65">
        <f>SUM($X$18:X1615)</f>
        <v>190309.25</v>
      </c>
      <c r="AA1615" s="64"/>
      <c r="AI1615" s="64"/>
      <c r="AR1615" s="57" t="s">
        <v>2017</v>
      </c>
      <c r="AT1615" s="66">
        <v>1947</v>
      </c>
      <c r="BM1615" s="66" t="s">
        <v>225</v>
      </c>
    </row>
    <row r="1616" spans="1:65" s="57" customFormat="1" ht="11.25">
      <c r="A1616" s="55">
        <v>1599</v>
      </c>
      <c r="B1616" s="57" t="s">
        <v>154</v>
      </c>
      <c r="C1616" s="57" t="s">
        <v>2025</v>
      </c>
      <c r="L1616" s="57" t="s">
        <v>1053</v>
      </c>
      <c r="M1616" s="64"/>
      <c r="N1616" s="64"/>
      <c r="O1616" s="55">
        <v>36</v>
      </c>
      <c r="P1616" s="64">
        <v>7742868.9</v>
      </c>
      <c r="Q1616" s="64">
        <v>417702.8</v>
      </c>
      <c r="R1616" s="55">
        <v>36</v>
      </c>
      <c r="S1616" s="57">
        <v>15.2</v>
      </c>
      <c r="T1616" s="65">
        <f t="shared" si="11"/>
        <v>1.52</v>
      </c>
      <c r="AI1616" s="64">
        <v>7.7</v>
      </c>
      <c r="AR1616" s="57" t="s">
        <v>2017</v>
      </c>
      <c r="AT1616" s="66">
        <v>1947</v>
      </c>
      <c r="BM1616" s="66"/>
    </row>
    <row r="1617" spans="1:65" s="57" customFormat="1" ht="11.25">
      <c r="A1617" s="55">
        <v>1600</v>
      </c>
      <c r="B1617" s="57" t="s">
        <v>154</v>
      </c>
      <c r="C1617" s="57" t="s">
        <v>2026</v>
      </c>
      <c r="L1617" s="57" t="s">
        <v>1053</v>
      </c>
      <c r="M1617" s="64"/>
      <c r="N1617" s="64"/>
      <c r="O1617" s="55">
        <v>36</v>
      </c>
      <c r="P1617" s="64">
        <v>7743265</v>
      </c>
      <c r="Q1617" s="64">
        <v>417458</v>
      </c>
      <c r="R1617" s="55">
        <v>36</v>
      </c>
      <c r="S1617" s="57">
        <v>50.7</v>
      </c>
      <c r="T1617" s="65">
        <f t="shared" si="11"/>
        <v>5.07</v>
      </c>
      <c r="AI1617" s="64">
        <v>4.1</v>
      </c>
      <c r="AR1617" s="57" t="s">
        <v>2017</v>
      </c>
      <c r="AT1617" s="66">
        <v>1947</v>
      </c>
      <c r="BM1617" s="66"/>
    </row>
    <row r="1618" spans="1:65" s="57" customFormat="1" ht="11.25">
      <c r="A1618" s="55">
        <v>1601</v>
      </c>
      <c r="B1618" s="57" t="s">
        <v>222</v>
      </c>
      <c r="C1618" s="57" t="s">
        <v>2027</v>
      </c>
      <c r="N1618" s="64"/>
      <c r="O1618" s="55">
        <v>36</v>
      </c>
      <c r="P1618" s="75">
        <f>P1617+(S1617-W1618/2)*COS(T1618*PI()/200)</f>
        <v>7743309.526048592</v>
      </c>
      <c r="Q1618" s="75">
        <f>Q1617+(S1617-W1618/2)*SIN(T1618*PI()/200)</f>
        <v>417482.23140144465</v>
      </c>
      <c r="R1618" s="76">
        <v>35</v>
      </c>
      <c r="S1618" s="75">
        <f>SQRT((P1619-P1617)^2+(Q1619-Q1617)^2)</f>
        <v>74.68500518813636</v>
      </c>
      <c r="T1618" s="77">
        <f>IF(ATAN2((P1619-P1617),(Q1619-Q1617))&lt;0,ATAN2((P1619-P1617),(Q1619-Q1617))+2*PI(),ATAN2((P1619-P1617),(Q1619-Q1617)))*200/PI()</f>
        <v>31.72817312564697</v>
      </c>
      <c r="U1618" s="75"/>
      <c r="V1618" s="75"/>
      <c r="W1618" s="75">
        <f>(S1617+S1619)-S1618</f>
        <v>0.014994811863644486</v>
      </c>
      <c r="X1618" s="57">
        <v>950</v>
      </c>
      <c r="Y1618" s="65">
        <f>SUM($X$18:X1618)</f>
        <v>191259.25</v>
      </c>
      <c r="AA1618" s="64"/>
      <c r="AI1618" s="64"/>
      <c r="AR1618" s="57" t="s">
        <v>2017</v>
      </c>
      <c r="AT1618" s="66">
        <v>1947</v>
      </c>
      <c r="BM1618" s="66" t="s">
        <v>225</v>
      </c>
    </row>
    <row r="1619" spans="1:65" s="57" customFormat="1" ht="11.25">
      <c r="A1619" s="55">
        <v>1602</v>
      </c>
      <c r="B1619" s="57" t="s">
        <v>154</v>
      </c>
      <c r="C1619" s="57" t="s">
        <v>2028</v>
      </c>
      <c r="L1619" s="57" t="s">
        <v>1053</v>
      </c>
      <c r="M1619" s="64"/>
      <c r="N1619" s="64"/>
      <c r="O1619" s="55">
        <v>36</v>
      </c>
      <c r="P1619" s="64">
        <v>7743330.6</v>
      </c>
      <c r="Q1619" s="64">
        <v>417493.7</v>
      </c>
      <c r="R1619" s="55">
        <v>36</v>
      </c>
      <c r="S1619" s="57">
        <v>24</v>
      </c>
      <c r="T1619" s="65">
        <f t="shared" si="11"/>
        <v>2.4</v>
      </c>
      <c r="AI1619" s="64">
        <v>9.6</v>
      </c>
      <c r="AR1619" s="57" t="s">
        <v>2017</v>
      </c>
      <c r="AT1619" s="66">
        <v>1947</v>
      </c>
      <c r="BM1619" s="66"/>
    </row>
    <row r="1620" spans="1:65" s="57" customFormat="1" ht="11.25">
      <c r="A1620" s="55">
        <v>1603</v>
      </c>
      <c r="B1620" s="57" t="s">
        <v>154</v>
      </c>
      <c r="C1620" s="57" t="s">
        <v>2029</v>
      </c>
      <c r="L1620" s="57" t="s">
        <v>1053</v>
      </c>
      <c r="M1620" s="64"/>
      <c r="N1620" s="64"/>
      <c r="O1620" s="55">
        <v>36</v>
      </c>
      <c r="P1620" s="64">
        <v>7743328.9</v>
      </c>
      <c r="Q1620" s="64">
        <v>417092</v>
      </c>
      <c r="R1620" s="55">
        <v>36</v>
      </c>
      <c r="S1620" s="57">
        <v>88.5</v>
      </c>
      <c r="T1620" s="65">
        <f t="shared" si="11"/>
        <v>8.85</v>
      </c>
      <c r="AI1620" s="64">
        <v>21.4</v>
      </c>
      <c r="AR1620" s="57" t="s">
        <v>2017</v>
      </c>
      <c r="AT1620" s="66">
        <v>1947</v>
      </c>
      <c r="BF1620" s="57" t="s">
        <v>795</v>
      </c>
      <c r="BM1620" s="66"/>
    </row>
    <row r="1621" spans="1:65" s="57" customFormat="1" ht="11.25">
      <c r="A1621" s="55">
        <v>1604</v>
      </c>
      <c r="B1621" s="57" t="s">
        <v>222</v>
      </c>
      <c r="C1621" s="57" t="s">
        <v>2030</v>
      </c>
      <c r="N1621" s="64"/>
      <c r="O1621" s="55">
        <v>36</v>
      </c>
      <c r="P1621" s="75">
        <f>P1620+(S1620-W1621/2)*COS(T1621*PI()/200)</f>
        <v>7743311.306760572</v>
      </c>
      <c r="Q1621" s="75">
        <f>Q1620+(S1620-W1621/2)*SIN(T1621*PI()/200)</f>
        <v>417178.7528702804</v>
      </c>
      <c r="R1621" s="76">
        <v>35</v>
      </c>
      <c r="S1621" s="75">
        <f>SQRT((P1622-P1620)^2+(Q1622-Q1620)^2)</f>
        <v>102.13765221516299</v>
      </c>
      <c r="T1621" s="77">
        <f>IF(ATAN2((P1622-P1620),(Q1622-Q1620))&lt;0,ATAN2((P1622-P1620),(Q1622-Q1620))+2*PI(),ATAN2((P1622-P1620),(Q1622-Q1620)))*200/PI()</f>
        <v>112.73772557344974</v>
      </c>
      <c r="U1621" s="75"/>
      <c r="V1621" s="75"/>
      <c r="W1621" s="75">
        <f>(S1620+S1622)-S1621</f>
        <v>-0.037652215162992775</v>
      </c>
      <c r="X1621" s="57">
        <v>850</v>
      </c>
      <c r="Y1621" s="65">
        <f>SUM($X$18:X1621)</f>
        <v>192109.25</v>
      </c>
      <c r="AA1621" s="64"/>
      <c r="AI1621" s="64"/>
      <c r="AR1621" s="57" t="s">
        <v>2017</v>
      </c>
      <c r="AT1621" s="66">
        <v>1947</v>
      </c>
      <c r="BM1621" s="66" t="s">
        <v>225</v>
      </c>
    </row>
    <row r="1622" spans="1:65" s="57" customFormat="1" ht="11.25">
      <c r="A1622" s="55">
        <v>1605</v>
      </c>
      <c r="B1622" s="57" t="s">
        <v>154</v>
      </c>
      <c r="C1622" s="57" t="s">
        <v>2031</v>
      </c>
      <c r="L1622" s="57" t="s">
        <v>1053</v>
      </c>
      <c r="M1622" s="64"/>
      <c r="N1622" s="64"/>
      <c r="O1622" s="55">
        <v>36</v>
      </c>
      <c r="P1622" s="64">
        <v>7743308.6</v>
      </c>
      <c r="Q1622" s="64">
        <v>417192.1</v>
      </c>
      <c r="R1622" s="55">
        <v>36</v>
      </c>
      <c r="S1622" s="57">
        <v>13.6</v>
      </c>
      <c r="T1622" s="65">
        <f t="shared" si="11"/>
        <v>1.3599999999999999</v>
      </c>
      <c r="AI1622" s="64">
        <v>7.2</v>
      </c>
      <c r="AR1622" s="57" t="s">
        <v>2017</v>
      </c>
      <c r="AT1622" s="66">
        <v>1947</v>
      </c>
      <c r="AZ1622" s="57" t="s">
        <v>2032</v>
      </c>
      <c r="BD1622" s="57" t="s">
        <v>42</v>
      </c>
      <c r="BF1622" s="57" t="s">
        <v>795</v>
      </c>
      <c r="BM1622" s="66"/>
    </row>
    <row r="1623" spans="1:65" s="72" customFormat="1" ht="11.25">
      <c r="A1623" s="55">
        <v>1606</v>
      </c>
      <c r="B1623" s="72" t="s">
        <v>154</v>
      </c>
      <c r="C1623" s="72" t="s">
        <v>2033</v>
      </c>
      <c r="L1623" s="72" t="s">
        <v>1053</v>
      </c>
      <c r="M1623" s="73"/>
      <c r="N1623" s="73"/>
      <c r="O1623" s="55">
        <v>36</v>
      </c>
      <c r="P1623" s="73">
        <v>7744027.5</v>
      </c>
      <c r="Q1623" s="73">
        <v>417162.4</v>
      </c>
      <c r="R1623" s="55">
        <v>36</v>
      </c>
      <c r="S1623" s="72">
        <v>35.6</v>
      </c>
      <c r="T1623" s="65">
        <f t="shared" si="11"/>
        <v>3.56</v>
      </c>
      <c r="X1623" s="57"/>
      <c r="AI1623" s="73">
        <v>4</v>
      </c>
      <c r="AR1623" s="72" t="s">
        <v>2017</v>
      </c>
      <c r="AT1623" s="74">
        <v>1947</v>
      </c>
      <c r="BF1623" s="72" t="s">
        <v>2034</v>
      </c>
      <c r="BM1623" s="74"/>
    </row>
    <row r="1624" spans="1:65" s="72" customFormat="1" ht="11.25">
      <c r="A1624" s="55">
        <v>1607</v>
      </c>
      <c r="B1624" s="57" t="s">
        <v>222</v>
      </c>
      <c r="C1624" s="72" t="s">
        <v>2035</v>
      </c>
      <c r="N1624" s="73"/>
      <c r="O1624" s="55">
        <v>36</v>
      </c>
      <c r="P1624" s="75">
        <f>P1623+(S1623-W1624/2)*COS(T1624*PI()/200)</f>
        <v>7744054.5946293585</v>
      </c>
      <c r="Q1624" s="75">
        <f>Q1623+(S1623-W1624/2)*SIN(T1624*PI()/200)</f>
        <v>417185.506675254</v>
      </c>
      <c r="R1624" s="76">
        <v>35</v>
      </c>
      <c r="S1624" s="75">
        <f>SQRT((P1625-P1623)^2+(Q1625-Q1623)^2)</f>
        <v>60.719025025229605</v>
      </c>
      <c r="T1624" s="77">
        <f>IF(ATAN2((P1625-P1623),(Q1625-Q1623))&lt;0,ATAN2((P1625-P1623),(Q1625-Q1623))+2*PI(),ATAN2((P1625-P1623),(Q1625-Q1623)))*200/PI()</f>
        <v>44.95333813288237</v>
      </c>
      <c r="U1624" s="75"/>
      <c r="V1624" s="75"/>
      <c r="W1624" s="75">
        <f>(S1623+S1625)-S1624</f>
        <v>-0.019025025229602477</v>
      </c>
      <c r="X1624" s="57">
        <v>220</v>
      </c>
      <c r="Y1624" s="65">
        <f>SUM($X$18:X1624)</f>
        <v>192329.25</v>
      </c>
      <c r="Z1624" s="57"/>
      <c r="AA1624" s="64"/>
      <c r="AI1624" s="73"/>
      <c r="AR1624" s="72" t="s">
        <v>2017</v>
      </c>
      <c r="AT1624" s="74">
        <v>1947</v>
      </c>
      <c r="BM1624" s="74" t="s">
        <v>225</v>
      </c>
    </row>
    <row r="1625" spans="1:65" s="80" customFormat="1" ht="11.25">
      <c r="A1625" s="55">
        <v>1608</v>
      </c>
      <c r="B1625" s="80" t="s">
        <v>154</v>
      </c>
      <c r="C1625" s="80" t="s">
        <v>2036</v>
      </c>
      <c r="L1625" s="57" t="s">
        <v>1053</v>
      </c>
      <c r="N1625" s="81"/>
      <c r="O1625" s="55">
        <v>36</v>
      </c>
      <c r="P1625" s="81">
        <v>7744073.7</v>
      </c>
      <c r="Q1625" s="81">
        <v>417201.8</v>
      </c>
      <c r="R1625" s="55">
        <v>36</v>
      </c>
      <c r="S1625" s="80">
        <v>25.1</v>
      </c>
      <c r="T1625" s="65">
        <f t="shared" si="11"/>
        <v>2.5100000000000002</v>
      </c>
      <c r="X1625" s="57"/>
      <c r="AI1625" s="81">
        <v>9.9</v>
      </c>
      <c r="AR1625" s="80" t="s">
        <v>2017</v>
      </c>
      <c r="AT1625" s="82">
        <v>1947</v>
      </c>
      <c r="AZ1625" s="80" t="s">
        <v>2032</v>
      </c>
      <c r="BD1625" s="80" t="s">
        <v>42</v>
      </c>
      <c r="BF1625" s="72" t="s">
        <v>2037</v>
      </c>
      <c r="BM1625" s="82"/>
    </row>
    <row r="1626" spans="1:65" s="57" customFormat="1" ht="11.25">
      <c r="A1626" s="55">
        <v>1609</v>
      </c>
      <c r="B1626" s="57" t="s">
        <v>154</v>
      </c>
      <c r="C1626" s="57" t="s">
        <v>2033</v>
      </c>
      <c r="L1626" s="57" t="s">
        <v>1053</v>
      </c>
      <c r="M1626" s="64"/>
      <c r="N1626" s="64"/>
      <c r="O1626" s="55">
        <v>36</v>
      </c>
      <c r="P1626" s="64">
        <v>7744027.5</v>
      </c>
      <c r="Q1626" s="64">
        <v>417162.4</v>
      </c>
      <c r="R1626" s="55">
        <v>36</v>
      </c>
      <c r="S1626" s="57">
        <v>35.6</v>
      </c>
      <c r="T1626" s="65">
        <f t="shared" si="11"/>
        <v>3.56</v>
      </c>
      <c r="AI1626" s="64">
        <v>4</v>
      </c>
      <c r="AR1626" s="57" t="s">
        <v>2017</v>
      </c>
      <c r="AT1626" s="66">
        <v>1947</v>
      </c>
      <c r="BM1626" s="66"/>
    </row>
    <row r="1627" spans="1:65" s="72" customFormat="1" ht="11.25">
      <c r="A1627" s="55">
        <v>1610</v>
      </c>
      <c r="B1627" s="57" t="s">
        <v>222</v>
      </c>
      <c r="C1627" s="72" t="s">
        <v>2035</v>
      </c>
      <c r="N1627" s="73"/>
      <c r="O1627" s="55">
        <v>36</v>
      </c>
      <c r="P1627" s="75">
        <f>P1626+(S1626-W1627/2)*COS(T1627*PI()/200)</f>
        <v>7744055.102176721</v>
      </c>
      <c r="Q1627" s="75">
        <f>Q1626+(S1626-W1627/2)*SIN(T1627*PI()/200)</f>
        <v>417184.8816315701</v>
      </c>
      <c r="R1627" s="76">
        <v>35</v>
      </c>
      <c r="S1627" s="75">
        <f>SQRT((P1628-P1626)^2+(Q1628-Q1626)^2)</f>
        <v>72.99842464023236</v>
      </c>
      <c r="T1627" s="77">
        <f>IF(ATAN2((P1628-P1626),(Q1628-Q1626))&lt;0,ATAN2((P1628-P1626),(Q1628-Q1626))+2*PI(),ATAN2((P1628-P1626),(Q1628-Q1626)))*200/PI()</f>
        <v>43.51376657886845</v>
      </c>
      <c r="U1627" s="75"/>
      <c r="V1627" s="75"/>
      <c r="W1627" s="75">
        <f>(S1626+S1628)-S1627</f>
        <v>0.001575359767642226</v>
      </c>
      <c r="X1627" s="57"/>
      <c r="Y1627" s="57"/>
      <c r="Z1627" s="57"/>
      <c r="AA1627" s="64"/>
      <c r="AI1627" s="73"/>
      <c r="AR1627" s="72" t="s">
        <v>2017</v>
      </c>
      <c r="AT1627" s="74">
        <v>1964</v>
      </c>
      <c r="BM1627" s="74" t="s">
        <v>225</v>
      </c>
    </row>
    <row r="1628" spans="1:65" s="57" customFormat="1" ht="11.25">
      <c r="A1628" s="55">
        <v>1611</v>
      </c>
      <c r="B1628" s="57" t="s">
        <v>154</v>
      </c>
      <c r="C1628" s="57" t="s">
        <v>2038</v>
      </c>
      <c r="L1628" s="57" t="s">
        <v>1053</v>
      </c>
      <c r="M1628" s="64"/>
      <c r="N1628" s="64"/>
      <c r="O1628" s="55">
        <v>36</v>
      </c>
      <c r="P1628" s="64">
        <v>7744084.1</v>
      </c>
      <c r="Q1628" s="64">
        <v>417208.5</v>
      </c>
      <c r="R1628" s="55">
        <v>36</v>
      </c>
      <c r="S1628" s="57">
        <v>37.4</v>
      </c>
      <c r="T1628" s="65">
        <f t="shared" si="11"/>
        <v>3.7399999999999998</v>
      </c>
      <c r="AI1628" s="64">
        <v>9.9</v>
      </c>
      <c r="AR1628" s="57" t="s">
        <v>2017</v>
      </c>
      <c r="AT1628" s="66">
        <v>1964</v>
      </c>
      <c r="AZ1628" s="57" t="s">
        <v>2032</v>
      </c>
      <c r="BD1628" s="57" t="s">
        <v>42</v>
      </c>
      <c r="BM1628" s="66"/>
    </row>
    <row r="1629" spans="1:65" s="57" customFormat="1" ht="11.25">
      <c r="A1629" s="55">
        <v>1612</v>
      </c>
      <c r="B1629" s="57" t="s">
        <v>154</v>
      </c>
      <c r="C1629" s="57" t="s">
        <v>2033</v>
      </c>
      <c r="L1629" s="57" t="s">
        <v>1053</v>
      </c>
      <c r="M1629" s="64"/>
      <c r="N1629" s="64"/>
      <c r="O1629" s="55">
        <v>36</v>
      </c>
      <c r="P1629" s="64">
        <v>7744027.5</v>
      </c>
      <c r="Q1629" s="64">
        <v>417162.4</v>
      </c>
      <c r="R1629" s="55">
        <v>36</v>
      </c>
      <c r="S1629" s="57">
        <v>35</v>
      </c>
      <c r="T1629" s="65">
        <f t="shared" si="11"/>
        <v>3.5</v>
      </c>
      <c r="AI1629" s="64">
        <v>4</v>
      </c>
      <c r="AR1629" s="57" t="s">
        <v>2017</v>
      </c>
      <c r="AT1629" s="66">
        <v>1947</v>
      </c>
      <c r="BF1629" s="57" t="s">
        <v>2039</v>
      </c>
      <c r="BM1629" s="66"/>
    </row>
    <row r="1630" spans="1:65" s="57" customFormat="1" ht="11.25">
      <c r="A1630" s="55">
        <v>1613</v>
      </c>
      <c r="B1630" s="57" t="s">
        <v>222</v>
      </c>
      <c r="C1630" s="57" t="s">
        <v>2040</v>
      </c>
      <c r="N1630" s="64"/>
      <c r="O1630" s="55">
        <v>36</v>
      </c>
      <c r="P1630" s="75">
        <f>P1629+(S1629-W1630/2)*COS(T1630*PI()/200)</f>
        <v>7744054.636961202</v>
      </c>
      <c r="Q1630" s="75">
        <f>Q1629+(S1629-W1630/2)*SIN(T1630*PI()/200)</f>
        <v>417184.50271928345</v>
      </c>
      <c r="R1630" s="76">
        <v>35</v>
      </c>
      <c r="S1630" s="75">
        <f>SQRT((P1631-P1629)^2+(Q1631-Q1629)^2)</f>
        <v>72.99842464023236</v>
      </c>
      <c r="T1630" s="77">
        <f>IF(ATAN2((P1631-P1629),(Q1631-Q1629))&lt;0,ATAN2((P1631-P1629),(Q1631-Q1629))+2*PI(),ATAN2((P1631-P1629),(Q1631-Q1629)))*200/PI()</f>
        <v>43.51376657886845</v>
      </c>
      <c r="U1630" s="75"/>
      <c r="V1630" s="75"/>
      <c r="W1630" s="75">
        <f>(S1629+S1631)-S1630</f>
        <v>0.001575359767642226</v>
      </c>
      <c r="AA1630" s="64"/>
      <c r="AG1630" s="57" t="s">
        <v>2011</v>
      </c>
      <c r="AI1630" s="64"/>
      <c r="AR1630" s="57" t="s">
        <v>2017</v>
      </c>
      <c r="AT1630" s="66">
        <v>1984</v>
      </c>
      <c r="BF1630" s="57" t="s">
        <v>2041</v>
      </c>
      <c r="BM1630" s="66" t="s">
        <v>225</v>
      </c>
    </row>
    <row r="1631" spans="1:65" s="57" customFormat="1" ht="11.25">
      <c r="A1631" s="55">
        <v>1614</v>
      </c>
      <c r="B1631" s="57" t="s">
        <v>154</v>
      </c>
      <c r="C1631" s="57" t="s">
        <v>2038</v>
      </c>
      <c r="L1631" s="57" t="s">
        <v>1053</v>
      </c>
      <c r="M1631" s="64"/>
      <c r="N1631" s="64"/>
      <c r="O1631" s="55">
        <v>36</v>
      </c>
      <c r="P1631" s="64">
        <v>7744084.1</v>
      </c>
      <c r="Q1631" s="64">
        <v>417208.5</v>
      </c>
      <c r="R1631" s="55">
        <v>36</v>
      </c>
      <c r="S1631" s="57">
        <v>38</v>
      </c>
      <c r="T1631" s="65">
        <f t="shared" si="11"/>
        <v>3.8</v>
      </c>
      <c r="AI1631" s="64">
        <v>9.9</v>
      </c>
      <c r="AR1631" s="57" t="s">
        <v>2017</v>
      </c>
      <c r="AT1631" s="66">
        <v>1964</v>
      </c>
      <c r="AZ1631" s="57" t="s">
        <v>2032</v>
      </c>
      <c r="BD1631" s="57" t="s">
        <v>42</v>
      </c>
      <c r="BF1631" s="57" t="s">
        <v>2042</v>
      </c>
      <c r="BM1631" s="66"/>
    </row>
    <row r="1632" spans="1:65" s="57" customFormat="1" ht="11.25">
      <c r="A1632" s="55">
        <v>1615</v>
      </c>
      <c r="B1632" s="57" t="s">
        <v>154</v>
      </c>
      <c r="C1632" s="57" t="s">
        <v>2043</v>
      </c>
      <c r="L1632" s="57" t="s">
        <v>1053</v>
      </c>
      <c r="M1632" s="64"/>
      <c r="N1632" s="64"/>
      <c r="O1632" s="55">
        <v>36</v>
      </c>
      <c r="P1632" s="64">
        <v>7744001.7</v>
      </c>
      <c r="Q1632" s="64">
        <v>416945.3</v>
      </c>
      <c r="R1632" s="55">
        <v>36</v>
      </c>
      <c r="S1632" s="57">
        <v>32.9</v>
      </c>
      <c r="T1632" s="65">
        <f t="shared" si="11"/>
        <v>3.29</v>
      </c>
      <c r="AI1632" s="64">
        <v>15.4</v>
      </c>
      <c r="AR1632" s="57" t="s">
        <v>2017</v>
      </c>
      <c r="AT1632" s="66">
        <v>1947</v>
      </c>
      <c r="BM1632" s="66"/>
    </row>
    <row r="1633" spans="1:65" s="57" customFormat="1" ht="11.25">
      <c r="A1633" s="55">
        <v>1616</v>
      </c>
      <c r="B1633" s="57" t="s">
        <v>222</v>
      </c>
      <c r="C1633" s="57" t="s">
        <v>2044</v>
      </c>
      <c r="N1633" s="64"/>
      <c r="O1633" s="55">
        <v>36</v>
      </c>
      <c r="P1633" s="75">
        <f>P1632+(S1632-W1633/2)*COS(T1633*PI()/200)</f>
        <v>7744024.23663683</v>
      </c>
      <c r="Q1633" s="75">
        <f>Q1632+(S1632-W1633/2)*SIN(T1633*PI()/200)</f>
        <v>416969.303229248</v>
      </c>
      <c r="R1633" s="76">
        <v>35</v>
      </c>
      <c r="S1633" s="75">
        <f>SQRT((P1634-P1632)^2+(Q1634-Q1632)^2)</f>
        <v>67.34998144000548</v>
      </c>
      <c r="T1633" s="77">
        <f>IF(ATAN2((P1634-P1632),(Q1634-Q1632))&lt;0,ATAN2((P1634-P1632),(Q1634-Q1632))+2*PI(),ATAN2((P1634-P1632),(Q1634-Q1632)))*200/PI()</f>
        <v>52.00549107369429</v>
      </c>
      <c r="U1633" s="75"/>
      <c r="V1633" s="75"/>
      <c r="W1633" s="75">
        <f>(S1632+S1634)-S1633</f>
        <v>-0.04998144000548166</v>
      </c>
      <c r="X1633" s="57">
        <v>250</v>
      </c>
      <c r="Y1633" s="65">
        <f>SUM($X$18:X1633)</f>
        <v>192579.25</v>
      </c>
      <c r="AA1633" s="64"/>
      <c r="AI1633" s="64"/>
      <c r="AR1633" s="57" t="s">
        <v>2017</v>
      </c>
      <c r="AT1633" s="66">
        <v>1947</v>
      </c>
      <c r="BM1633" s="66" t="s">
        <v>225</v>
      </c>
    </row>
    <row r="1634" spans="1:65" s="57" customFormat="1" ht="11.25">
      <c r="A1634" s="55">
        <v>1617</v>
      </c>
      <c r="B1634" s="57" t="s">
        <v>154</v>
      </c>
      <c r="C1634" s="57" t="s">
        <v>2045</v>
      </c>
      <c r="L1634" s="57" t="s">
        <v>1053</v>
      </c>
      <c r="M1634" s="64"/>
      <c r="N1634" s="64"/>
      <c r="O1634" s="55">
        <v>36</v>
      </c>
      <c r="P1634" s="64">
        <v>7744047.8</v>
      </c>
      <c r="Q1634" s="64">
        <v>416994.4</v>
      </c>
      <c r="R1634" s="55">
        <v>36</v>
      </c>
      <c r="S1634" s="57">
        <v>34.4</v>
      </c>
      <c r="T1634" s="65">
        <f t="shared" si="11"/>
        <v>3.44</v>
      </c>
      <c r="AI1634" s="64">
        <v>3.8</v>
      </c>
      <c r="AR1634" s="57" t="s">
        <v>2017</v>
      </c>
      <c r="AT1634" s="66">
        <v>1947</v>
      </c>
      <c r="BM1634" s="66"/>
    </row>
    <row r="1635" spans="1:65" s="57" customFormat="1" ht="11.25">
      <c r="A1635" s="55">
        <v>1618</v>
      </c>
      <c r="B1635" s="57" t="s">
        <v>154</v>
      </c>
      <c r="C1635" s="57" t="s">
        <v>2046</v>
      </c>
      <c r="L1635" s="57" t="s">
        <v>1053</v>
      </c>
      <c r="M1635" s="64"/>
      <c r="N1635" s="64"/>
      <c r="O1635" s="55">
        <v>36</v>
      </c>
      <c r="P1635" s="64">
        <v>7744218.4</v>
      </c>
      <c r="Q1635" s="64">
        <v>416931.2</v>
      </c>
      <c r="R1635" s="55">
        <v>36</v>
      </c>
      <c r="S1635" s="57">
        <v>32.8</v>
      </c>
      <c r="T1635" s="65">
        <f t="shared" si="11"/>
        <v>3.28</v>
      </c>
      <c r="AI1635" s="64">
        <v>13.9</v>
      </c>
      <c r="AR1635" s="57" t="s">
        <v>2017</v>
      </c>
      <c r="AT1635" s="66">
        <v>1947</v>
      </c>
      <c r="BM1635" s="66"/>
    </row>
    <row r="1636" spans="1:65" s="57" customFormat="1" ht="11.25">
      <c r="A1636" s="55">
        <v>1619</v>
      </c>
      <c r="B1636" s="57" t="s">
        <v>222</v>
      </c>
      <c r="C1636" s="57" t="s">
        <v>2047</v>
      </c>
      <c r="N1636" s="64"/>
      <c r="O1636" s="55">
        <v>36</v>
      </c>
      <c r="P1636" s="75">
        <f>P1635+(S1635-W1636/2)*COS(T1636*PI()/200)</f>
        <v>7744244.487161932</v>
      </c>
      <c r="Q1636" s="75">
        <f>Q1635+(S1635-W1636/2)*SIN(T1636*PI()/200)</f>
        <v>416951.05023126234</v>
      </c>
      <c r="R1636" s="76">
        <v>35</v>
      </c>
      <c r="S1636" s="75">
        <f>SQRT((P1637-P1635)^2+(Q1637-Q1635)^2)</f>
        <v>54.661320876817996</v>
      </c>
      <c r="T1636" s="77">
        <f>IF(ATAN2((P1637-P1635),(Q1637-Q1635))&lt;0,ATAN2((P1637-P1635),(Q1637-Q1635))+2*PI(),ATAN2((P1637-P1635),(Q1637-Q1635)))*200/PI()</f>
        <v>41.409128161637845</v>
      </c>
      <c r="U1636" s="75"/>
      <c r="V1636" s="75"/>
      <c r="W1636" s="75">
        <f>(S1635+S1637)-S1636</f>
        <v>0.03867912318199984</v>
      </c>
      <c r="X1636" s="57">
        <v>140</v>
      </c>
      <c r="Y1636" s="65">
        <f>SUM($X$18:X1636)</f>
        <v>192719.25</v>
      </c>
      <c r="AA1636" s="64"/>
      <c r="AI1636" s="64"/>
      <c r="AR1636" s="57" t="s">
        <v>2017</v>
      </c>
      <c r="AT1636" s="66">
        <v>1947</v>
      </c>
      <c r="BM1636" s="66" t="s">
        <v>225</v>
      </c>
    </row>
    <row r="1637" spans="1:65" s="57" customFormat="1" ht="11.25">
      <c r="A1637" s="55">
        <v>1620</v>
      </c>
      <c r="B1637" s="57" t="s">
        <v>154</v>
      </c>
      <c r="C1637" s="57" t="s">
        <v>2048</v>
      </c>
      <c r="L1637" s="57" t="s">
        <v>1053</v>
      </c>
      <c r="M1637" s="64"/>
      <c r="N1637" s="64"/>
      <c r="O1637" s="55">
        <v>36</v>
      </c>
      <c r="P1637" s="64">
        <v>7744261.9</v>
      </c>
      <c r="Q1637" s="64">
        <v>416964.3</v>
      </c>
      <c r="R1637" s="55">
        <v>36</v>
      </c>
      <c r="S1637" s="57">
        <v>21.9</v>
      </c>
      <c r="T1637" s="65">
        <f t="shared" si="11"/>
        <v>2.19</v>
      </c>
      <c r="AI1637" s="64">
        <v>11.4</v>
      </c>
      <c r="AR1637" s="57" t="s">
        <v>2017</v>
      </c>
      <c r="AT1637" s="66">
        <v>1947</v>
      </c>
      <c r="BM1637" s="66"/>
    </row>
    <row r="1638" spans="1:65" s="57" customFormat="1" ht="11.25">
      <c r="A1638" s="55">
        <v>1621</v>
      </c>
      <c r="B1638" s="57" t="s">
        <v>154</v>
      </c>
      <c r="C1638" s="57" t="s">
        <v>2049</v>
      </c>
      <c r="L1638" s="57" t="s">
        <v>1053</v>
      </c>
      <c r="M1638" s="64"/>
      <c r="N1638" s="64"/>
      <c r="O1638" s="55">
        <v>36</v>
      </c>
      <c r="P1638" s="64">
        <v>7744290.6</v>
      </c>
      <c r="Q1638" s="64">
        <v>416811.9</v>
      </c>
      <c r="R1638" s="55">
        <v>36</v>
      </c>
      <c r="S1638" s="57">
        <v>22</v>
      </c>
      <c r="T1638" s="65">
        <f t="shared" si="11"/>
        <v>2.2</v>
      </c>
      <c r="AI1638" s="64">
        <v>9.3</v>
      </c>
      <c r="AR1638" s="57" t="s">
        <v>2017</v>
      </c>
      <c r="AT1638" s="66">
        <v>1947</v>
      </c>
      <c r="BF1638" s="57" t="s">
        <v>795</v>
      </c>
      <c r="BM1638" s="66"/>
    </row>
    <row r="1639" spans="1:65" s="57" customFormat="1" ht="11.25">
      <c r="A1639" s="55">
        <v>1622</v>
      </c>
      <c r="B1639" s="57" t="s">
        <v>222</v>
      </c>
      <c r="C1639" s="57" t="s">
        <v>2050</v>
      </c>
      <c r="N1639" s="64"/>
      <c r="O1639" s="55">
        <v>36</v>
      </c>
      <c r="P1639" s="75">
        <f>P1638+(S1638-W1639/2)*COS(T1639*PI()/200)</f>
        <v>7744308.816861048</v>
      </c>
      <c r="Q1639" s="75">
        <f>Q1638+(S1638-W1639/2)*SIN(T1639*PI()/200)</f>
        <v>416824.2353265038</v>
      </c>
      <c r="R1639" s="76">
        <v>35</v>
      </c>
      <c r="S1639" s="75">
        <f>SQRT((P1640-P1638)^2+(Q1640-Q1638)^2)</f>
        <v>69.20065028657231</v>
      </c>
      <c r="T1639" s="77">
        <f>IF(ATAN2((P1640-P1638),(Q1640-Q1638))&lt;0,ATAN2((P1640-P1638),(Q1640-Q1638))+2*PI(),ATAN2((P1640-P1638),(Q1640-Q1638)))*200/PI()</f>
        <v>37.89268519948881</v>
      </c>
      <c r="U1639" s="75"/>
      <c r="V1639" s="75"/>
      <c r="W1639" s="75">
        <f>(S1638+S1640)-S1639</f>
        <v>-0.0006502865723092555</v>
      </c>
      <c r="X1639" s="57">
        <v>460</v>
      </c>
      <c r="Y1639" s="65">
        <f>SUM($X$18:X1639)</f>
        <v>193179.25</v>
      </c>
      <c r="AA1639" s="64"/>
      <c r="AI1639" s="64"/>
      <c r="AR1639" s="57" t="s">
        <v>2017</v>
      </c>
      <c r="AT1639" s="66">
        <v>1947</v>
      </c>
      <c r="BM1639" s="66" t="s">
        <v>225</v>
      </c>
    </row>
    <row r="1640" spans="1:65" s="57" customFormat="1" ht="11.25">
      <c r="A1640" s="55">
        <v>1623</v>
      </c>
      <c r="B1640" s="57" t="s">
        <v>154</v>
      </c>
      <c r="C1640" s="57" t="s">
        <v>2051</v>
      </c>
      <c r="L1640" s="57" t="s">
        <v>1053</v>
      </c>
      <c r="M1640" s="64"/>
      <c r="N1640" s="64"/>
      <c r="O1640" s="55">
        <v>36</v>
      </c>
      <c r="P1640" s="64">
        <v>7744347.9</v>
      </c>
      <c r="Q1640" s="64">
        <v>416850.7</v>
      </c>
      <c r="R1640" s="55">
        <v>36</v>
      </c>
      <c r="S1640" s="57">
        <v>47.2</v>
      </c>
      <c r="T1640" s="65">
        <f t="shared" si="11"/>
        <v>4.720000000000001</v>
      </c>
      <c r="AI1640" s="64">
        <v>10.7</v>
      </c>
      <c r="AR1640" s="57" t="s">
        <v>2017</v>
      </c>
      <c r="AT1640" s="66">
        <v>1947</v>
      </c>
      <c r="BF1640" s="57" t="s">
        <v>795</v>
      </c>
      <c r="BM1640" s="66"/>
    </row>
    <row r="1641" spans="1:65" s="72" customFormat="1" ht="11.25">
      <c r="A1641" s="55">
        <v>1624</v>
      </c>
      <c r="B1641" s="72" t="s">
        <v>154</v>
      </c>
      <c r="C1641" s="72" t="s">
        <v>2052</v>
      </c>
      <c r="L1641" s="72" t="s">
        <v>1053</v>
      </c>
      <c r="M1641" s="73"/>
      <c r="N1641" s="73"/>
      <c r="O1641" s="55">
        <v>36</v>
      </c>
      <c r="P1641" s="73">
        <v>7744711.2</v>
      </c>
      <c r="Q1641" s="73">
        <v>416680.6</v>
      </c>
      <c r="R1641" s="55">
        <v>36</v>
      </c>
      <c r="S1641" s="72">
        <v>27.4</v>
      </c>
      <c r="T1641" s="65">
        <f t="shared" si="11"/>
        <v>2.7399999999999998</v>
      </c>
      <c r="X1641" s="57"/>
      <c r="AI1641" s="73">
        <v>11.1</v>
      </c>
      <c r="AR1641" s="72" t="s">
        <v>2017</v>
      </c>
      <c r="AT1641" s="74">
        <v>1947</v>
      </c>
      <c r="AZ1641" s="72" t="s">
        <v>2053</v>
      </c>
      <c r="BD1641" s="72" t="s">
        <v>42</v>
      </c>
      <c r="BM1641" s="74"/>
    </row>
    <row r="1642" spans="1:65" s="72" customFormat="1" ht="11.25">
      <c r="A1642" s="55">
        <v>1625</v>
      </c>
      <c r="B1642" s="57" t="s">
        <v>222</v>
      </c>
      <c r="C1642" s="72" t="s">
        <v>2054</v>
      </c>
      <c r="N1642" s="73"/>
      <c r="O1642" s="55">
        <v>36</v>
      </c>
      <c r="P1642" s="75">
        <f>P1641+(S1641-W1642/2)*COS(T1642*PI()/200)</f>
        <v>7744710.650036359</v>
      </c>
      <c r="Q1642" s="75">
        <f>Q1641+(S1641-W1642/2)*SIN(T1642*PI()/200)</f>
        <v>416708.0065214475</v>
      </c>
      <c r="R1642" s="76">
        <v>35</v>
      </c>
      <c r="S1642" s="75">
        <f>SQRT((P1643-P1641)^2+(Q1643-Q1641)^2)</f>
        <v>119.62407784392799</v>
      </c>
      <c r="T1642" s="77">
        <f>IF(ATAN2((P1643-P1641),(Q1643-Q1641))&lt;0,ATAN2((P1643-P1641),(Q1643-Q1641))+2*PI(),ATAN2((P1643-P1641),(Q1643-Q1641)))*200/PI()</f>
        <v>101.277326438281</v>
      </c>
      <c r="U1642" s="75"/>
      <c r="V1642" s="75"/>
      <c r="W1642" s="75">
        <f>(S1641+S1643)-S1642</f>
        <v>-0.024077843927997833</v>
      </c>
      <c r="X1642" s="57">
        <v>400</v>
      </c>
      <c r="Y1642" s="65">
        <f>SUM($X$18:X1642)</f>
        <v>193579.25</v>
      </c>
      <c r="Z1642" s="57"/>
      <c r="AA1642" s="64"/>
      <c r="AI1642" s="73"/>
      <c r="AR1642" s="72" t="s">
        <v>2017</v>
      </c>
      <c r="AT1642" s="74">
        <v>1947</v>
      </c>
      <c r="BM1642" s="74" t="s">
        <v>225</v>
      </c>
    </row>
    <row r="1643" spans="1:65" s="72" customFormat="1" ht="11.25">
      <c r="A1643" s="55">
        <v>1626</v>
      </c>
      <c r="B1643" s="72" t="s">
        <v>154</v>
      </c>
      <c r="C1643" s="72" t="s">
        <v>2055</v>
      </c>
      <c r="L1643" s="72" t="s">
        <v>1053</v>
      </c>
      <c r="M1643" s="73"/>
      <c r="N1643" s="73"/>
      <c r="O1643" s="55">
        <v>36</v>
      </c>
      <c r="P1643" s="73">
        <v>7744708.8</v>
      </c>
      <c r="Q1643" s="73">
        <v>416800.2</v>
      </c>
      <c r="R1643" s="55">
        <v>36</v>
      </c>
      <c r="S1643" s="72">
        <v>92.2</v>
      </c>
      <c r="T1643" s="65">
        <f t="shared" si="11"/>
        <v>9.22</v>
      </c>
      <c r="X1643" s="57"/>
      <c r="AI1643" s="73">
        <v>7.2</v>
      </c>
      <c r="AR1643" s="72" t="s">
        <v>2017</v>
      </c>
      <c r="AT1643" s="74">
        <v>1947</v>
      </c>
      <c r="AZ1643" s="72" t="s">
        <v>2056</v>
      </c>
      <c r="BD1643" s="72" t="s">
        <v>42</v>
      </c>
      <c r="BM1643" s="74"/>
    </row>
    <row r="1644" spans="1:65" s="57" customFormat="1" ht="11.25">
      <c r="A1644" s="55">
        <v>1627</v>
      </c>
      <c r="B1644" s="57" t="s">
        <v>154</v>
      </c>
      <c r="C1644" s="57" t="s">
        <v>2052</v>
      </c>
      <c r="L1644" s="57" t="s">
        <v>1053</v>
      </c>
      <c r="M1644" s="64"/>
      <c r="N1644" s="64"/>
      <c r="O1644" s="55">
        <v>36</v>
      </c>
      <c r="P1644" s="64">
        <v>7744711.2</v>
      </c>
      <c r="Q1644" s="64">
        <v>416680.6</v>
      </c>
      <c r="R1644" s="55">
        <v>36</v>
      </c>
      <c r="S1644" s="57">
        <v>47.2</v>
      </c>
      <c r="T1644" s="65">
        <f t="shared" si="11"/>
        <v>4.720000000000001</v>
      </c>
      <c r="AI1644" s="64">
        <v>11.1</v>
      </c>
      <c r="AR1644" s="57" t="s">
        <v>2017</v>
      </c>
      <c r="AT1644" s="66">
        <v>1947</v>
      </c>
      <c r="AZ1644" s="57" t="s">
        <v>2053</v>
      </c>
      <c r="BD1644" s="57" t="s">
        <v>42</v>
      </c>
      <c r="BF1644" s="57" t="s">
        <v>2057</v>
      </c>
      <c r="BM1644" s="66"/>
    </row>
    <row r="1645" spans="1:65" s="57" customFormat="1" ht="11.25">
      <c r="A1645" s="55">
        <v>1628</v>
      </c>
      <c r="B1645" s="57" t="s">
        <v>222</v>
      </c>
      <c r="C1645" s="57" t="s">
        <v>2058</v>
      </c>
      <c r="N1645" s="64"/>
      <c r="O1645" s="55">
        <v>36</v>
      </c>
      <c r="P1645" s="75">
        <f>P1644+(S1644-W1645/2)*COS(T1645*PI()/200)</f>
        <v>7744710.252791917</v>
      </c>
      <c r="Q1645" s="75">
        <f>Q1644+(S1644-W1645/2)*SIN(T1645*PI()/200)</f>
        <v>416727.8025361185</v>
      </c>
      <c r="R1645" s="76">
        <v>35</v>
      </c>
      <c r="S1645" s="75">
        <f>SQRT((P1646-P1644)^2+(Q1646-Q1644)^2)</f>
        <v>119.62407784392799</v>
      </c>
      <c r="T1645" s="77">
        <f>IF(ATAN2((P1646-P1644),(Q1646-Q1644))&lt;0,ATAN2((P1646-P1644),(Q1646-Q1644))+2*PI(),ATAN2((P1646-P1644),(Q1646-Q1644)))*200/PI()</f>
        <v>101.277326438281</v>
      </c>
      <c r="U1645" s="75"/>
      <c r="V1645" s="75"/>
      <c r="W1645" s="75">
        <f>(S1644+S1646)-S1645</f>
        <v>-0.024077843927983622</v>
      </c>
      <c r="AA1645" s="64"/>
      <c r="AG1645" s="57" t="s">
        <v>2011</v>
      </c>
      <c r="AI1645" s="64"/>
      <c r="AR1645" s="57" t="s">
        <v>2017</v>
      </c>
      <c r="AT1645" s="66">
        <v>1984</v>
      </c>
      <c r="BF1645" s="57" t="s">
        <v>2059</v>
      </c>
      <c r="BM1645" s="66" t="s">
        <v>225</v>
      </c>
    </row>
    <row r="1646" spans="1:65" s="57" customFormat="1" ht="11.25">
      <c r="A1646" s="55">
        <v>1629</v>
      </c>
      <c r="B1646" s="57" t="s">
        <v>154</v>
      </c>
      <c r="C1646" s="57" t="s">
        <v>2055</v>
      </c>
      <c r="L1646" s="57" t="s">
        <v>1053</v>
      </c>
      <c r="M1646" s="64"/>
      <c r="N1646" s="64"/>
      <c r="O1646" s="55">
        <v>36</v>
      </c>
      <c r="P1646" s="64">
        <v>7744708.8</v>
      </c>
      <c r="Q1646" s="64">
        <v>416800.2</v>
      </c>
      <c r="R1646" s="55">
        <v>36</v>
      </c>
      <c r="S1646" s="57">
        <v>72.4</v>
      </c>
      <c r="T1646" s="65">
        <f t="shared" si="11"/>
        <v>7.24</v>
      </c>
      <c r="AI1646" s="64">
        <v>7.2</v>
      </c>
      <c r="AR1646" s="57" t="s">
        <v>2017</v>
      </c>
      <c r="AT1646" s="66">
        <v>1947</v>
      </c>
      <c r="AZ1646" s="57" t="s">
        <v>2056</v>
      </c>
      <c r="BD1646" s="57" t="s">
        <v>42</v>
      </c>
      <c r="BF1646" s="57" t="s">
        <v>2057</v>
      </c>
      <c r="BM1646" s="66"/>
    </row>
    <row r="1647" spans="1:65" s="72" customFormat="1" ht="11.25">
      <c r="A1647" s="55">
        <v>1630</v>
      </c>
      <c r="B1647" s="72" t="s">
        <v>154</v>
      </c>
      <c r="C1647" s="72" t="s">
        <v>2060</v>
      </c>
      <c r="L1647" s="72" t="s">
        <v>1053</v>
      </c>
      <c r="M1647" s="73"/>
      <c r="N1647" s="73"/>
      <c r="O1647" s="55">
        <v>36</v>
      </c>
      <c r="P1647" s="73">
        <v>7745005.8</v>
      </c>
      <c r="Q1647" s="73">
        <v>416644.4</v>
      </c>
      <c r="R1647" s="55">
        <v>36</v>
      </c>
      <c r="S1647" s="72">
        <v>176.5</v>
      </c>
      <c r="T1647" s="65">
        <f t="shared" si="11"/>
        <v>17.65</v>
      </c>
      <c r="X1647" s="57"/>
      <c r="AI1647" s="73">
        <v>2.6</v>
      </c>
      <c r="AR1647" s="72" t="s">
        <v>2017</v>
      </c>
      <c r="AT1647" s="74">
        <v>1947</v>
      </c>
      <c r="AZ1647" s="72" t="s">
        <v>2053</v>
      </c>
      <c r="BD1647" s="72" t="s">
        <v>42</v>
      </c>
      <c r="BM1647" s="74"/>
    </row>
    <row r="1648" spans="1:65" s="72" customFormat="1" ht="11.25">
      <c r="A1648" s="55">
        <v>1631</v>
      </c>
      <c r="B1648" s="57" t="s">
        <v>222</v>
      </c>
      <c r="C1648" s="72" t="s">
        <v>2061</v>
      </c>
      <c r="N1648" s="73"/>
      <c r="O1648" s="55">
        <v>36</v>
      </c>
      <c r="P1648" s="75">
        <f>P1647+(S1647-W1648/2)*COS(T1648*PI()/200)</f>
        <v>7745068.306895937</v>
      </c>
      <c r="Q1648" s="75">
        <f>Q1647+(S1647-W1648/2)*SIN(T1648*PI()/200)</f>
        <v>416809.4531741666</v>
      </c>
      <c r="R1648" s="76">
        <v>35</v>
      </c>
      <c r="S1648" s="75">
        <f>SQRT((P1649-P1647)^2+(Q1649-Q1647)^2)</f>
        <v>201.88533874453492</v>
      </c>
      <c r="T1648" s="77">
        <f>IF(ATAN2((P1649-P1647),(Q1649-Q1647))&lt;0,ATAN2((P1649-P1647),(Q1649-Q1647))+2*PI(),ATAN2((P1649-P1647),(Q1649-Q1647)))*200/PI()</f>
        <v>76.95326773388034</v>
      </c>
      <c r="U1648" s="75"/>
      <c r="V1648" s="75"/>
      <c r="W1648" s="75">
        <f>(S1647+S1649)-S1648</f>
        <v>0.014661255465085787</v>
      </c>
      <c r="X1648" s="57">
        <v>250</v>
      </c>
      <c r="Y1648" s="65">
        <f>SUM($X$18:X1648)</f>
        <v>193829.25</v>
      </c>
      <c r="Z1648" s="57"/>
      <c r="AA1648" s="64"/>
      <c r="AI1648" s="73"/>
      <c r="AR1648" s="72" t="s">
        <v>2017</v>
      </c>
      <c r="AT1648" s="74">
        <v>1947</v>
      </c>
      <c r="BM1648" s="74" t="s">
        <v>225</v>
      </c>
    </row>
    <row r="1649" spans="1:65" s="72" customFormat="1" ht="11.25">
      <c r="A1649" s="55">
        <v>1632</v>
      </c>
      <c r="B1649" s="72" t="s">
        <v>154</v>
      </c>
      <c r="C1649" s="72" t="s">
        <v>2062</v>
      </c>
      <c r="L1649" s="72" t="s">
        <v>1053</v>
      </c>
      <c r="N1649" s="73"/>
      <c r="O1649" s="55">
        <v>36</v>
      </c>
      <c r="P1649" s="73">
        <v>7745077.3</v>
      </c>
      <c r="Q1649" s="73">
        <v>416833.2</v>
      </c>
      <c r="R1649" s="55">
        <v>36</v>
      </c>
      <c r="S1649" s="72">
        <v>25.4</v>
      </c>
      <c r="T1649" s="65">
        <f aca="true" t="shared" si="12" ref="T1649:T1685">S1649/10</f>
        <v>2.54</v>
      </c>
      <c r="X1649" s="57"/>
      <c r="AI1649" s="73">
        <v>7.9</v>
      </c>
      <c r="AR1649" s="72" t="s">
        <v>2017</v>
      </c>
      <c r="AT1649" s="74">
        <v>1947</v>
      </c>
      <c r="BF1649" s="72" t="s">
        <v>2063</v>
      </c>
      <c r="BM1649" s="74"/>
    </row>
    <row r="1650" spans="1:65" s="72" customFormat="1" ht="11.25">
      <c r="A1650" s="55">
        <v>1633</v>
      </c>
      <c r="B1650" s="72" t="s">
        <v>154</v>
      </c>
      <c r="C1650" s="72" t="s">
        <v>2060</v>
      </c>
      <c r="L1650" s="72" t="s">
        <v>1053</v>
      </c>
      <c r="M1650" s="73"/>
      <c r="N1650" s="73"/>
      <c r="O1650" s="55">
        <v>36</v>
      </c>
      <c r="P1650" s="73">
        <v>7745005.8</v>
      </c>
      <c r="Q1650" s="73">
        <v>416644.4</v>
      </c>
      <c r="R1650" s="55">
        <v>36</v>
      </c>
      <c r="S1650" s="72">
        <v>176.5</v>
      </c>
      <c r="T1650" s="65">
        <f t="shared" si="12"/>
        <v>17.65</v>
      </c>
      <c r="X1650" s="57"/>
      <c r="AI1650" s="73">
        <v>2.6</v>
      </c>
      <c r="AR1650" s="72" t="s">
        <v>2017</v>
      </c>
      <c r="AT1650" s="74">
        <v>1947</v>
      </c>
      <c r="AZ1650" s="72" t="s">
        <v>2053</v>
      </c>
      <c r="BD1650" s="72" t="s">
        <v>42</v>
      </c>
      <c r="BM1650" s="74"/>
    </row>
    <row r="1651" spans="1:65" s="72" customFormat="1" ht="11.25">
      <c r="A1651" s="55">
        <v>1634</v>
      </c>
      <c r="B1651" s="57" t="s">
        <v>222</v>
      </c>
      <c r="C1651" s="72" t="s">
        <v>2061</v>
      </c>
      <c r="N1651" s="73"/>
      <c r="O1651" s="55">
        <v>36</v>
      </c>
      <c r="P1651" s="75">
        <f>P1650+(S1650-W1651/2)*COS(T1651*PI()/200)</f>
        <v>7745068.362723825</v>
      </c>
      <c r="Q1651" s="75">
        <f>Q1650+(S1650-W1651/2)*SIN(T1651*PI()/200)</f>
        <v>416809.41332183254</v>
      </c>
      <c r="R1651" s="76">
        <v>35</v>
      </c>
      <c r="S1651" s="75">
        <f>SQRT((P1652-P1650)^2+(Q1652-Q1650)^2)</f>
        <v>213.2503692847226</v>
      </c>
      <c r="T1651" s="77">
        <f>IF(ATAN2((P1652-P1650),(Q1652-Q1650))&lt;0,ATAN2((P1652-P1650),(Q1652-Q1650))+2*PI(),ATAN2((P1652-P1650),(Q1652-Q1650)))*200/PI()</f>
        <v>76.92934206541119</v>
      </c>
      <c r="U1651" s="75"/>
      <c r="V1651" s="75"/>
      <c r="W1651" s="75">
        <f>(S1650+S1652)-S1651</f>
        <v>0.04963071527740226</v>
      </c>
      <c r="X1651" s="57"/>
      <c r="Y1651" s="57"/>
      <c r="Z1651" s="57"/>
      <c r="AA1651" s="64"/>
      <c r="AI1651" s="73"/>
      <c r="AR1651" s="72" t="s">
        <v>2017</v>
      </c>
      <c r="AT1651" s="74">
        <v>1964</v>
      </c>
      <c r="BM1651" s="74" t="s">
        <v>225</v>
      </c>
    </row>
    <row r="1652" spans="1:65" s="72" customFormat="1" ht="11.25">
      <c r="A1652" s="55">
        <v>1635</v>
      </c>
      <c r="B1652" s="72" t="s">
        <v>154</v>
      </c>
      <c r="C1652" s="72" t="s">
        <v>2062</v>
      </c>
      <c r="L1652" s="72" t="s">
        <v>1053</v>
      </c>
      <c r="N1652" s="73"/>
      <c r="O1652" s="55">
        <v>36</v>
      </c>
      <c r="P1652" s="73">
        <v>7745081.4</v>
      </c>
      <c r="Q1652" s="73">
        <v>416843.8</v>
      </c>
      <c r="R1652" s="55">
        <v>36</v>
      </c>
      <c r="S1652" s="72">
        <v>36.8</v>
      </c>
      <c r="T1652" s="65">
        <f t="shared" si="12"/>
        <v>3.6799999999999997</v>
      </c>
      <c r="X1652" s="57"/>
      <c r="AI1652" s="73">
        <v>7.9</v>
      </c>
      <c r="AR1652" s="72" t="s">
        <v>2017</v>
      </c>
      <c r="AT1652" s="74">
        <v>1964</v>
      </c>
      <c r="BF1652" s="72" t="s">
        <v>2064</v>
      </c>
      <c r="BM1652" s="74"/>
    </row>
    <row r="1653" spans="1:65" s="57" customFormat="1" ht="11.25">
      <c r="A1653" s="55">
        <v>1636</v>
      </c>
      <c r="B1653" s="57" t="s">
        <v>154</v>
      </c>
      <c r="C1653" s="57" t="s">
        <v>2060</v>
      </c>
      <c r="L1653" s="57" t="s">
        <v>1053</v>
      </c>
      <c r="M1653" s="64"/>
      <c r="N1653" s="64"/>
      <c r="O1653" s="55">
        <v>36</v>
      </c>
      <c r="P1653" s="64">
        <v>7745005.8</v>
      </c>
      <c r="Q1653" s="64">
        <v>416644.4</v>
      </c>
      <c r="R1653" s="55">
        <v>36</v>
      </c>
      <c r="S1653" s="57">
        <v>176.5</v>
      </c>
      <c r="T1653" s="65">
        <f t="shared" si="12"/>
        <v>17.65</v>
      </c>
      <c r="AI1653" s="64">
        <v>2.6</v>
      </c>
      <c r="AR1653" s="57" t="s">
        <v>2017</v>
      </c>
      <c r="AT1653" s="66">
        <v>1947</v>
      </c>
      <c r="AZ1653" s="57" t="s">
        <v>2053</v>
      </c>
      <c r="BD1653" s="57" t="s">
        <v>42</v>
      </c>
      <c r="BF1653" s="57" t="s">
        <v>795</v>
      </c>
      <c r="BM1653" s="66"/>
    </row>
    <row r="1654" spans="1:65" s="57" customFormat="1" ht="11.25">
      <c r="A1654" s="55">
        <v>1637</v>
      </c>
      <c r="B1654" s="57" t="s">
        <v>222</v>
      </c>
      <c r="C1654" s="57" t="s">
        <v>2061</v>
      </c>
      <c r="N1654" s="64"/>
      <c r="O1654" s="55">
        <v>36</v>
      </c>
      <c r="P1654" s="75">
        <f>P1653+(S1653-W1654/2)*COS(T1654*PI()/200)</f>
        <v>7745069.338191267</v>
      </c>
      <c r="Q1654" s="75">
        <f>Q1653+(S1653-W1654/2)*SIN(T1654*PI()/200)</f>
        <v>416808.92959648516</v>
      </c>
      <c r="R1654" s="76">
        <v>35</v>
      </c>
      <c r="S1654" s="75">
        <f>SQRT((P1655-P1653)^2+(Q1655-Q1653)^2)</f>
        <v>215.74404243901864</v>
      </c>
      <c r="T1654" s="77">
        <f>IF(ATAN2((P1655-P1653),(Q1655-Q1653))&lt;0,ATAN2((P1655-P1653),(Q1655-Q1653))+2*PI(),ATAN2((P1655-P1653),(Q1655-Q1653)))*200/PI()</f>
        <v>76.53821156938854</v>
      </c>
      <c r="U1654" s="75"/>
      <c r="V1654" s="75"/>
      <c r="W1654" s="75">
        <f>(S1653+S1655)-S1654</f>
        <v>0.2559575609813578</v>
      </c>
      <c r="AA1654" s="64"/>
      <c r="AG1654" s="57" t="s">
        <v>2065</v>
      </c>
      <c r="AI1654" s="64"/>
      <c r="AP1654" s="57" t="s">
        <v>2066</v>
      </c>
      <c r="AR1654" s="57" t="s">
        <v>2017</v>
      </c>
      <c r="AT1654" s="66">
        <v>2000</v>
      </c>
      <c r="BM1654" s="66" t="s">
        <v>225</v>
      </c>
    </row>
    <row r="1655" spans="1:65" s="57" customFormat="1" ht="11.25">
      <c r="A1655" s="55">
        <v>1638</v>
      </c>
      <c r="B1655" s="57" t="s">
        <v>154</v>
      </c>
      <c r="C1655" s="57" t="s">
        <v>2067</v>
      </c>
      <c r="L1655" s="57" t="s">
        <v>1053</v>
      </c>
      <c r="M1655" s="64"/>
      <c r="N1655" s="64"/>
      <c r="O1655" s="55">
        <v>36</v>
      </c>
      <c r="P1655" s="64">
        <v>7745083.522</v>
      </c>
      <c r="Q1655" s="64">
        <v>416845.6579999998</v>
      </c>
      <c r="R1655" s="55">
        <v>36</v>
      </c>
      <c r="S1655" s="57">
        <v>39.5</v>
      </c>
      <c r="T1655" s="65">
        <f t="shared" si="12"/>
        <v>3.95</v>
      </c>
      <c r="AI1655" s="64">
        <v>7.9</v>
      </c>
      <c r="AR1655" s="57" t="s">
        <v>2017</v>
      </c>
      <c r="AT1655" s="92" t="s">
        <v>1956</v>
      </c>
      <c r="AZ1655" s="57" t="s">
        <v>2056</v>
      </c>
      <c r="BD1655" s="57" t="s">
        <v>42</v>
      </c>
      <c r="BF1655" s="57" t="s">
        <v>2068</v>
      </c>
      <c r="BM1655" s="92"/>
    </row>
    <row r="1656" spans="1:65" s="57" customFormat="1" ht="11.25">
      <c r="A1656" s="55">
        <v>1639</v>
      </c>
      <c r="B1656" s="57" t="s">
        <v>154</v>
      </c>
      <c r="C1656" s="57" t="s">
        <v>2069</v>
      </c>
      <c r="L1656" s="57" t="s">
        <v>1053</v>
      </c>
      <c r="M1656" s="64"/>
      <c r="N1656" s="64"/>
      <c r="O1656" s="55">
        <v>36</v>
      </c>
      <c r="P1656" s="64">
        <v>7745045.7</v>
      </c>
      <c r="Q1656" s="64">
        <v>416466.9</v>
      </c>
      <c r="R1656" s="55">
        <v>36</v>
      </c>
      <c r="S1656" s="57">
        <v>286.3</v>
      </c>
      <c r="T1656" s="65">
        <f t="shared" si="12"/>
        <v>28.630000000000003</v>
      </c>
      <c r="AI1656" s="64">
        <v>2.6</v>
      </c>
      <c r="AR1656" s="57" t="s">
        <v>2017</v>
      </c>
      <c r="AT1656" s="66">
        <v>1947</v>
      </c>
      <c r="BF1656" s="57" t="s">
        <v>795</v>
      </c>
      <c r="BM1656" s="66"/>
    </row>
    <row r="1657" spans="1:65" s="57" customFormat="1" ht="11.25">
      <c r="A1657" s="55">
        <v>1640</v>
      </c>
      <c r="B1657" s="57" t="s">
        <v>222</v>
      </c>
      <c r="C1657" s="57" t="s">
        <v>2070</v>
      </c>
      <c r="N1657" s="64"/>
      <c r="O1657" s="55">
        <v>36</v>
      </c>
      <c r="P1657" s="75">
        <f>P1656+(S1656-W1657/2)*COS(T1657*PI()/200)</f>
        <v>7745265.3415704295</v>
      </c>
      <c r="Q1657" s="75">
        <f>Q1656+(S1656-W1657/2)*SIN(T1657*PI()/200)</f>
        <v>416650.5372252086</v>
      </c>
      <c r="R1657" s="76">
        <v>35</v>
      </c>
      <c r="S1657" s="75">
        <f>SQRT((P1658-P1656)^2+(Q1658-Q1656)^2)</f>
        <v>380.09077863028597</v>
      </c>
      <c r="T1657" s="77">
        <f>IF(ATAN2((P1658-P1656),(Q1658-Q1656))&lt;0,ATAN2((P1658-P1656),(Q1658-Q1656))+2*PI(),ATAN2((P1658-P1656),(Q1658-Q1656)))*200/PI()</f>
        <v>44.33134880137668</v>
      </c>
      <c r="U1657" s="75"/>
      <c r="V1657" s="75"/>
      <c r="W1657" s="75">
        <f>(S1656+S1658)-S1657</f>
        <v>0.009221369714055072</v>
      </c>
      <c r="X1657" s="57">
        <v>315</v>
      </c>
      <c r="Y1657" s="65">
        <f>SUM($X$18:X1657)</f>
        <v>194144.25</v>
      </c>
      <c r="AA1657" s="64"/>
      <c r="AI1657" s="64"/>
      <c r="AR1657" s="57" t="s">
        <v>2017</v>
      </c>
      <c r="AT1657" s="66">
        <v>1947</v>
      </c>
      <c r="BM1657" s="66" t="s">
        <v>225</v>
      </c>
    </row>
    <row r="1658" spans="1:65" s="57" customFormat="1" ht="11.25">
      <c r="A1658" s="55">
        <v>1641</v>
      </c>
      <c r="B1658" s="57" t="s">
        <v>154</v>
      </c>
      <c r="C1658" s="57" t="s">
        <v>2071</v>
      </c>
      <c r="L1658" s="57" t="s">
        <v>1053</v>
      </c>
      <c r="M1658" s="64"/>
      <c r="N1658" s="64"/>
      <c r="O1658" s="55">
        <v>36</v>
      </c>
      <c r="P1658" s="64">
        <v>7745337.3</v>
      </c>
      <c r="Q1658" s="64">
        <v>416710.7</v>
      </c>
      <c r="R1658" s="55">
        <v>36</v>
      </c>
      <c r="S1658" s="57">
        <v>93.8</v>
      </c>
      <c r="T1658" s="65">
        <f t="shared" si="12"/>
        <v>9.379999999999999</v>
      </c>
      <c r="AI1658" s="64">
        <v>4.8</v>
      </c>
      <c r="AR1658" s="57" t="s">
        <v>2017</v>
      </c>
      <c r="AT1658" s="66">
        <v>1947</v>
      </c>
      <c r="BF1658" s="57" t="s">
        <v>795</v>
      </c>
      <c r="BM1658" s="66"/>
    </row>
    <row r="1659" spans="1:65" s="72" customFormat="1" ht="11.25">
      <c r="A1659" s="55">
        <v>1642</v>
      </c>
      <c r="B1659" s="72" t="s">
        <v>154</v>
      </c>
      <c r="C1659" s="72" t="s">
        <v>2072</v>
      </c>
      <c r="L1659" s="72" t="s">
        <v>1053</v>
      </c>
      <c r="M1659" s="73"/>
      <c r="N1659" s="73"/>
      <c r="O1659" s="55">
        <v>36</v>
      </c>
      <c r="P1659" s="73">
        <v>7745123.7</v>
      </c>
      <c r="Q1659" s="73">
        <v>416203.1</v>
      </c>
      <c r="R1659" s="55">
        <v>36</v>
      </c>
      <c r="S1659" s="72">
        <v>402</v>
      </c>
      <c r="T1659" s="65">
        <f t="shared" si="12"/>
        <v>40.2</v>
      </c>
      <c r="X1659" s="57"/>
      <c r="AI1659" s="73">
        <v>10.5</v>
      </c>
      <c r="AR1659" s="72" t="s">
        <v>2017</v>
      </c>
      <c r="AT1659" s="74">
        <v>1947</v>
      </c>
      <c r="BM1659" s="74"/>
    </row>
    <row r="1660" spans="1:65" s="72" customFormat="1" ht="11.25">
      <c r="A1660" s="55">
        <v>1643</v>
      </c>
      <c r="B1660" s="57" t="s">
        <v>222</v>
      </c>
      <c r="C1660" s="72" t="s">
        <v>2073</v>
      </c>
      <c r="N1660" s="73"/>
      <c r="O1660" s="55">
        <v>36</v>
      </c>
      <c r="P1660" s="75">
        <f>P1659+(S1659-W1660/2)*COS(T1660*PI()/200)</f>
        <v>7745455.64055342</v>
      </c>
      <c r="Q1660" s="75">
        <f>Q1659+(S1659-W1660/2)*SIN(T1660*PI()/200)</f>
        <v>416429.87798667554</v>
      </c>
      <c r="R1660" s="76">
        <v>35</v>
      </c>
      <c r="S1660" s="75">
        <f>SQRT((P1661-P1659)^2+(Q1661-Q1659)^2)</f>
        <v>474.02185603574765</v>
      </c>
      <c r="T1660" s="77">
        <f>IF(ATAN2((P1661-P1659),(Q1661-Q1659))&lt;0,ATAN2((P1661-P1659),(Q1661-Q1659))+2*PI(),ATAN2((P1661-P1659),(Q1661-Q1659)))*200/PI()</f>
        <v>38.15604693050724</v>
      </c>
      <c r="U1660" s="75"/>
      <c r="V1660" s="75"/>
      <c r="W1660" s="75">
        <f>(S1659+S1661)-S1660</f>
        <v>-0.021856035747646274</v>
      </c>
      <c r="X1660" s="57">
        <v>345</v>
      </c>
      <c r="Y1660" s="65">
        <f>SUM($X$18:X1660)</f>
        <v>194489.25</v>
      </c>
      <c r="Z1660" s="57"/>
      <c r="AA1660" s="64"/>
      <c r="AI1660" s="73"/>
      <c r="AR1660" s="72" t="s">
        <v>2017</v>
      </c>
      <c r="AT1660" s="74">
        <v>1947</v>
      </c>
      <c r="BM1660" s="74" t="s">
        <v>225</v>
      </c>
    </row>
    <row r="1661" spans="1:65" s="72" customFormat="1" ht="11.25">
      <c r="A1661" s="55">
        <v>1644</v>
      </c>
      <c r="B1661" s="72" t="s">
        <v>154</v>
      </c>
      <c r="C1661" s="72" t="s">
        <v>2074</v>
      </c>
      <c r="L1661" s="72" t="s">
        <v>1053</v>
      </c>
      <c r="N1661" s="73"/>
      <c r="O1661" s="55">
        <v>36</v>
      </c>
      <c r="P1661" s="73">
        <v>7745515.1</v>
      </c>
      <c r="Q1661" s="73">
        <v>416470.5</v>
      </c>
      <c r="R1661" s="55">
        <v>36</v>
      </c>
      <c r="S1661" s="72">
        <v>72</v>
      </c>
      <c r="T1661" s="65">
        <f t="shared" si="12"/>
        <v>7.2</v>
      </c>
      <c r="X1661" s="57"/>
      <c r="AI1661" s="73">
        <v>3.3</v>
      </c>
      <c r="AR1661" s="72" t="s">
        <v>2017</v>
      </c>
      <c r="AT1661" s="74">
        <v>1947</v>
      </c>
      <c r="BF1661" s="72" t="s">
        <v>2064</v>
      </c>
      <c r="BM1661" s="74"/>
    </row>
    <row r="1662" spans="1:65" s="57" customFormat="1" ht="11.25">
      <c r="A1662" s="55">
        <v>1645</v>
      </c>
      <c r="B1662" s="56" t="s">
        <v>1228</v>
      </c>
      <c r="C1662" s="56" t="s">
        <v>2075</v>
      </c>
      <c r="F1662" s="56"/>
      <c r="N1662" s="63"/>
      <c r="O1662" s="55">
        <v>36</v>
      </c>
      <c r="P1662" s="60">
        <f>P1659+S1662*COS(T1662*PI()/200)</f>
        <v>7745051.308109182</v>
      </c>
      <c r="Q1662" s="60">
        <f>Q1659+S1662*SIN(T1662*PI()/200)</f>
        <v>416125.669940309</v>
      </c>
      <c r="R1662" s="55">
        <v>36</v>
      </c>
      <c r="S1662" s="64">
        <v>106</v>
      </c>
      <c r="T1662" s="91">
        <v>252.14</v>
      </c>
      <c r="U1662" s="60"/>
      <c r="V1662" s="60"/>
      <c r="Y1662" s="71"/>
      <c r="Z1662" s="65"/>
      <c r="AI1662" s="63"/>
      <c r="AP1662" s="57" t="s">
        <v>160</v>
      </c>
      <c r="AR1662" s="57" t="s">
        <v>2017</v>
      </c>
      <c r="AT1662" s="66">
        <v>1947</v>
      </c>
      <c r="BF1662" s="57" t="s">
        <v>1228</v>
      </c>
      <c r="BM1662" s="66"/>
    </row>
    <row r="1663" spans="1:65" s="57" customFormat="1" ht="11.25">
      <c r="A1663" s="55">
        <v>1646</v>
      </c>
      <c r="B1663" s="57" t="s">
        <v>154</v>
      </c>
      <c r="C1663" s="57" t="s">
        <v>2072</v>
      </c>
      <c r="L1663" s="57" t="s">
        <v>1053</v>
      </c>
      <c r="M1663" s="64"/>
      <c r="N1663" s="64"/>
      <c r="O1663" s="55">
        <v>36</v>
      </c>
      <c r="P1663" s="64">
        <v>7745123.7</v>
      </c>
      <c r="Q1663" s="64">
        <v>416203.1</v>
      </c>
      <c r="R1663" s="55">
        <v>36</v>
      </c>
      <c r="S1663" s="57">
        <v>397.2</v>
      </c>
      <c r="T1663" s="65">
        <f t="shared" si="12"/>
        <v>39.72</v>
      </c>
      <c r="AI1663" s="64">
        <v>10.5</v>
      </c>
      <c r="AR1663" s="57" t="s">
        <v>2017</v>
      </c>
      <c r="AT1663" s="66">
        <v>1947</v>
      </c>
      <c r="BF1663" s="57" t="s">
        <v>795</v>
      </c>
      <c r="BM1663" s="66"/>
    </row>
    <row r="1664" spans="1:65" s="57" customFormat="1" ht="11.25">
      <c r="A1664" s="55">
        <v>1647</v>
      </c>
      <c r="B1664" s="57" t="s">
        <v>222</v>
      </c>
      <c r="C1664" s="57" t="s">
        <v>2073</v>
      </c>
      <c r="N1664" s="64"/>
      <c r="O1664" s="55">
        <v>36</v>
      </c>
      <c r="P1664" s="75">
        <f>P1663+(S1663-W1664/2)*COS(T1664*PI()/200)</f>
        <v>7745480.048958856</v>
      </c>
      <c r="Q1664" s="75">
        <f>Q1663+(S1663-W1664/2)*SIN(T1664*PI()/200)</f>
        <v>416378.5692311553</v>
      </c>
      <c r="R1664" s="76">
        <v>35</v>
      </c>
      <c r="S1664" s="75">
        <f>SQRT((P1665-P1663)^2+(Q1665-Q1663)^2)</f>
        <v>534.0155878630165</v>
      </c>
      <c r="T1664" s="77">
        <f>IF(ATAN2((P1665-P1663),(Q1665-Q1663))&lt;0,ATAN2((P1665-P1663),(Q1665-Q1663))+2*PI(),ATAN2((P1665-P1663),(Q1665-Q1663)))*200/PI()</f>
        <v>29.128915167964646</v>
      </c>
      <c r="U1664" s="75"/>
      <c r="V1664" s="75"/>
      <c r="W1664" s="75">
        <f>(S1663+S1665)-S1664</f>
        <v>-0.015587863016548908</v>
      </c>
      <c r="AA1664" s="64"/>
      <c r="AG1664" s="57" t="s">
        <v>2076</v>
      </c>
      <c r="AI1664" s="64"/>
      <c r="AP1664" s="57" t="s">
        <v>2066</v>
      </c>
      <c r="AR1664" s="57" t="s">
        <v>2017</v>
      </c>
      <c r="AT1664" s="66">
        <v>2000</v>
      </c>
      <c r="BM1664" s="66" t="s">
        <v>225</v>
      </c>
    </row>
    <row r="1665" spans="1:65" s="57" customFormat="1" ht="11.25">
      <c r="A1665" s="55">
        <v>1648</v>
      </c>
      <c r="B1665" s="57" t="s">
        <v>154</v>
      </c>
      <c r="C1665" s="57" t="s">
        <v>2077</v>
      </c>
      <c r="L1665" s="57" t="s">
        <v>1053</v>
      </c>
      <c r="M1665" s="64"/>
      <c r="N1665" s="64"/>
      <c r="O1665" s="55">
        <v>36</v>
      </c>
      <c r="P1665" s="64">
        <v>7745602.784</v>
      </c>
      <c r="Q1665" s="64">
        <v>416439.0049999997</v>
      </c>
      <c r="R1665" s="55">
        <v>36</v>
      </c>
      <c r="S1665" s="57">
        <v>136.8</v>
      </c>
      <c r="T1665" s="65">
        <f t="shared" si="12"/>
        <v>13.680000000000001</v>
      </c>
      <c r="AI1665" s="64">
        <v>12.643</v>
      </c>
      <c r="AR1665" s="57" t="s">
        <v>2017</v>
      </c>
      <c r="AT1665" s="92" t="s">
        <v>1956</v>
      </c>
      <c r="BF1665" s="57" t="s">
        <v>2068</v>
      </c>
      <c r="BM1665" s="92"/>
    </row>
    <row r="1666" spans="1:65" s="72" customFormat="1" ht="11.25">
      <c r="A1666" s="55">
        <v>1649</v>
      </c>
      <c r="B1666" s="72" t="s">
        <v>154</v>
      </c>
      <c r="C1666" s="72" t="s">
        <v>2078</v>
      </c>
      <c r="L1666" s="72" t="s">
        <v>1053</v>
      </c>
      <c r="M1666" s="73"/>
      <c r="N1666" s="73"/>
      <c r="O1666" s="55">
        <v>36</v>
      </c>
      <c r="P1666" s="73">
        <v>7745750.4</v>
      </c>
      <c r="Q1666" s="73">
        <v>415991.3</v>
      </c>
      <c r="R1666" s="55">
        <v>36</v>
      </c>
      <c r="S1666" s="72">
        <v>272.8</v>
      </c>
      <c r="T1666" s="65">
        <f t="shared" si="12"/>
        <v>27.28</v>
      </c>
      <c r="X1666" s="57"/>
      <c r="AI1666" s="73">
        <v>12.6</v>
      </c>
      <c r="AR1666" s="72" t="s">
        <v>2017</v>
      </c>
      <c r="AT1666" s="74">
        <v>1947</v>
      </c>
      <c r="BF1666" s="72" t="s">
        <v>795</v>
      </c>
      <c r="BM1666" s="74"/>
    </row>
    <row r="1667" spans="1:65" s="72" customFormat="1" ht="11.25">
      <c r="A1667" s="55">
        <v>1650</v>
      </c>
      <c r="B1667" s="57" t="s">
        <v>222</v>
      </c>
      <c r="C1667" s="72" t="s">
        <v>2079</v>
      </c>
      <c r="N1667" s="73"/>
      <c r="O1667" s="55">
        <v>36</v>
      </c>
      <c r="P1667" s="75">
        <f>P1666+(S1666-W1667/2)*COS(T1667*PI()/200)</f>
        <v>7745761.698922195</v>
      </c>
      <c r="Q1667" s="75">
        <f>Q1666+(S1666-W1667/2)*SIN(T1667*PI()/200)</f>
        <v>416263.86715047766</v>
      </c>
      <c r="R1667" s="76">
        <v>35</v>
      </c>
      <c r="S1667" s="75">
        <f>SQRT((P1668-P1666)^2+(Q1668-Q1666)^2)</f>
        <v>352.50248226075985</v>
      </c>
      <c r="T1667" s="77">
        <f>IF(ATAN2((P1668-P1666),(Q1668-Q1666))&lt;0,ATAN2((P1668-P1666),(Q1668-Q1666))+2*PI(),ATAN2((P1668-P1666),(Q1668-Q1666)))*200/PI()</f>
        <v>97.3624843411422</v>
      </c>
      <c r="U1667" s="75"/>
      <c r="V1667" s="75"/>
      <c r="W1667" s="75">
        <f>(S1666+S1668)-S1667</f>
        <v>-0.0024822607598480317</v>
      </c>
      <c r="X1667" s="57">
        <v>255</v>
      </c>
      <c r="Y1667" s="65">
        <f>SUM($X$18:X1667)</f>
        <v>194744.25</v>
      </c>
      <c r="Z1667" s="57"/>
      <c r="AA1667" s="64"/>
      <c r="AI1667" s="73"/>
      <c r="AR1667" s="72" t="s">
        <v>2017</v>
      </c>
      <c r="AT1667" s="74">
        <v>1947</v>
      </c>
      <c r="BF1667" s="72" t="s">
        <v>2080</v>
      </c>
      <c r="BM1667" s="74" t="s">
        <v>225</v>
      </c>
    </row>
    <row r="1668" spans="1:65" s="72" customFormat="1" ht="11.25">
      <c r="A1668" s="55">
        <v>1651</v>
      </c>
      <c r="B1668" s="72" t="s">
        <v>154</v>
      </c>
      <c r="C1668" s="72" t="s">
        <v>2081</v>
      </c>
      <c r="L1668" s="72" t="s">
        <v>1053</v>
      </c>
      <c r="M1668" s="73"/>
      <c r="N1668" s="73"/>
      <c r="O1668" s="55">
        <v>36</v>
      </c>
      <c r="P1668" s="73">
        <v>7745765</v>
      </c>
      <c r="Q1668" s="73">
        <v>416343.5</v>
      </c>
      <c r="R1668" s="55">
        <v>36</v>
      </c>
      <c r="S1668" s="72">
        <v>79.7</v>
      </c>
      <c r="T1668" s="65">
        <f t="shared" si="12"/>
        <v>7.970000000000001</v>
      </c>
      <c r="X1668" s="57"/>
      <c r="AI1668" s="73">
        <v>3.2</v>
      </c>
      <c r="AR1668" s="72" t="s">
        <v>2017</v>
      </c>
      <c r="AT1668" s="74">
        <v>1947</v>
      </c>
      <c r="BF1668" s="72" t="s">
        <v>795</v>
      </c>
      <c r="BM1668" s="74"/>
    </row>
    <row r="1669" spans="1:65" s="57" customFormat="1" ht="11.25">
      <c r="A1669" s="55">
        <v>1652</v>
      </c>
      <c r="B1669" s="56" t="s">
        <v>1228</v>
      </c>
      <c r="C1669" s="56" t="s">
        <v>2082</v>
      </c>
      <c r="F1669" s="56"/>
      <c r="N1669" s="63"/>
      <c r="O1669" s="55">
        <v>36</v>
      </c>
      <c r="P1669" s="60">
        <f>P1666+S1669*COS(T1669*PI()/200)</f>
        <v>7745706.0983213615</v>
      </c>
      <c r="Q1669" s="60">
        <f>Q1666+S1669*SIN(T1669*PI()/200)</f>
        <v>415999.1969152042</v>
      </c>
      <c r="R1669" s="55">
        <v>36</v>
      </c>
      <c r="S1669" s="64">
        <v>45</v>
      </c>
      <c r="T1669" s="91">
        <v>188.77</v>
      </c>
      <c r="U1669" s="60"/>
      <c r="V1669" s="60"/>
      <c r="Y1669" s="71"/>
      <c r="Z1669" s="65"/>
      <c r="AI1669" s="63"/>
      <c r="AP1669" s="57" t="s">
        <v>2083</v>
      </c>
      <c r="AR1669" s="57" t="s">
        <v>2017</v>
      </c>
      <c r="AT1669" s="66">
        <v>1947</v>
      </c>
      <c r="BF1669" s="57" t="s">
        <v>2084</v>
      </c>
      <c r="BM1669" s="66"/>
    </row>
    <row r="1670" spans="1:65" s="57" customFormat="1" ht="11.25">
      <c r="A1670" s="55">
        <v>1653</v>
      </c>
      <c r="B1670" s="56" t="s">
        <v>1228</v>
      </c>
      <c r="C1670" s="56" t="s">
        <v>2085</v>
      </c>
      <c r="F1670" s="56"/>
      <c r="N1670" s="63"/>
      <c r="O1670" s="55">
        <v>36</v>
      </c>
      <c r="P1670" s="60">
        <f>P1666+S1670*COS(T1670*PI()/200)</f>
        <v>7745604.139434407</v>
      </c>
      <c r="Q1670" s="60">
        <f>Q1666+S1670*SIN(T1670*PI()/200)</f>
        <v>415968.67596516013</v>
      </c>
      <c r="R1670" s="55">
        <v>36</v>
      </c>
      <c r="S1670" s="64">
        <v>148</v>
      </c>
      <c r="T1670" s="91">
        <v>209.77</v>
      </c>
      <c r="U1670" s="60"/>
      <c r="V1670" s="60"/>
      <c r="Y1670" s="71"/>
      <c r="Z1670" s="65"/>
      <c r="AI1670" s="63"/>
      <c r="AP1670" s="57" t="s">
        <v>2083</v>
      </c>
      <c r="AR1670" s="57" t="s">
        <v>2017</v>
      </c>
      <c r="AT1670" s="66">
        <v>1947</v>
      </c>
      <c r="BF1670" s="57" t="s">
        <v>2086</v>
      </c>
      <c r="BM1670" s="66"/>
    </row>
    <row r="1671" spans="1:65" s="57" customFormat="1" ht="11.25">
      <c r="A1671" s="55">
        <v>1654</v>
      </c>
      <c r="B1671" s="57" t="s">
        <v>154</v>
      </c>
      <c r="C1671" s="57" t="s">
        <v>2078</v>
      </c>
      <c r="L1671" s="57" t="s">
        <v>1053</v>
      </c>
      <c r="M1671" s="64"/>
      <c r="N1671" s="64"/>
      <c r="O1671" s="55">
        <v>36</v>
      </c>
      <c r="P1671" s="64">
        <v>7745750.4</v>
      </c>
      <c r="Q1671" s="64">
        <v>415991.3</v>
      </c>
      <c r="R1671" s="55">
        <v>36</v>
      </c>
      <c r="S1671" s="57">
        <v>278</v>
      </c>
      <c r="T1671" s="65">
        <f t="shared" si="12"/>
        <v>27.8</v>
      </c>
      <c r="AI1671" s="64">
        <v>12.6</v>
      </c>
      <c r="AR1671" s="57" t="s">
        <v>2017</v>
      </c>
      <c r="AT1671" s="66">
        <v>1947</v>
      </c>
      <c r="BF1671" s="57" t="s">
        <v>795</v>
      </c>
      <c r="BM1671" s="66"/>
    </row>
    <row r="1672" spans="1:65" s="57" customFormat="1" ht="11.25">
      <c r="A1672" s="55">
        <v>1655</v>
      </c>
      <c r="B1672" s="57" t="s">
        <v>222</v>
      </c>
      <c r="C1672" s="57" t="s">
        <v>2087</v>
      </c>
      <c r="N1672" s="64"/>
      <c r="O1672" s="55">
        <v>36</v>
      </c>
      <c r="P1672" s="75">
        <f>P1671+(S1671-W1672/2)*COS(T1672*PI()/200)</f>
        <v>7745761.914296565</v>
      </c>
      <c r="Q1672" s="75">
        <f>Q1671+(S1671-W1672/2)*SIN(T1672*PI()/200)</f>
        <v>416269.0626883594</v>
      </c>
      <c r="R1672" s="76">
        <v>35</v>
      </c>
      <c r="S1672" s="75">
        <f>SQRT((P1673-P1671)^2+(Q1673-Q1671)^2)</f>
        <v>352.50248226075985</v>
      </c>
      <c r="T1672" s="77">
        <f>IF(ATAN2((P1673-P1671),(Q1673-Q1671))&lt;0,ATAN2((P1673-P1671),(Q1673-Q1671))+2*PI(),ATAN2((P1673-P1671),(Q1673-Q1671)))*200/PI()</f>
        <v>97.3624843411422</v>
      </c>
      <c r="U1672" s="75"/>
      <c r="V1672" s="75"/>
      <c r="W1672" s="75">
        <f>(S1671+S1673)-S1672</f>
        <v>-0.0024822607598480317</v>
      </c>
      <c r="AA1672" s="64"/>
      <c r="AG1672" s="57" t="s">
        <v>2011</v>
      </c>
      <c r="AI1672" s="64"/>
      <c r="AR1672" s="57" t="s">
        <v>2017</v>
      </c>
      <c r="AT1672" s="66">
        <v>1984</v>
      </c>
      <c r="BF1672" s="57" t="s">
        <v>2088</v>
      </c>
      <c r="BM1672" s="66" t="s">
        <v>225</v>
      </c>
    </row>
    <row r="1673" spans="1:65" s="57" customFormat="1" ht="11.25">
      <c r="A1673" s="55">
        <v>1656</v>
      </c>
      <c r="B1673" s="57" t="s">
        <v>154</v>
      </c>
      <c r="C1673" s="57" t="s">
        <v>2081</v>
      </c>
      <c r="L1673" s="57" t="s">
        <v>1053</v>
      </c>
      <c r="M1673" s="64"/>
      <c r="N1673" s="64"/>
      <c r="O1673" s="55">
        <v>36</v>
      </c>
      <c r="P1673" s="64">
        <v>7745765</v>
      </c>
      <c r="Q1673" s="64">
        <v>416343.5</v>
      </c>
      <c r="R1673" s="55">
        <v>36</v>
      </c>
      <c r="S1673" s="57">
        <v>74.5</v>
      </c>
      <c r="T1673" s="65">
        <f t="shared" si="12"/>
        <v>7.45</v>
      </c>
      <c r="AI1673" s="64">
        <v>3.2</v>
      </c>
      <c r="AR1673" s="57" t="s">
        <v>2017</v>
      </c>
      <c r="AT1673" s="66">
        <v>1947</v>
      </c>
      <c r="BF1673" s="57" t="s">
        <v>795</v>
      </c>
      <c r="BM1673" s="66"/>
    </row>
    <row r="1674" spans="1:65" s="57" customFormat="1" ht="11.25">
      <c r="A1674" s="55">
        <v>1657</v>
      </c>
      <c r="B1674" s="57" t="s">
        <v>154</v>
      </c>
      <c r="C1674" s="57" t="s">
        <v>2089</v>
      </c>
      <c r="L1674" s="57" t="s">
        <v>1053</v>
      </c>
      <c r="M1674" s="64"/>
      <c r="N1674" s="64"/>
      <c r="O1674" s="55">
        <v>36</v>
      </c>
      <c r="P1674" s="64">
        <v>7745945.4</v>
      </c>
      <c r="Q1674" s="64">
        <v>416023</v>
      </c>
      <c r="R1674" s="55">
        <v>36</v>
      </c>
      <c r="S1674" s="57">
        <v>128.3</v>
      </c>
      <c r="T1674" s="65">
        <f t="shared" si="12"/>
        <v>12.830000000000002</v>
      </c>
      <c r="AI1674" s="64">
        <v>14.5</v>
      </c>
      <c r="AR1674" s="57" t="s">
        <v>2017</v>
      </c>
      <c r="AT1674" s="66">
        <v>1947</v>
      </c>
      <c r="BF1674" s="57" t="s">
        <v>795</v>
      </c>
      <c r="BM1674" s="66"/>
    </row>
    <row r="1675" spans="1:65" s="57" customFormat="1" ht="11.25">
      <c r="A1675" s="55">
        <v>1658</v>
      </c>
      <c r="B1675" s="57" t="s">
        <v>222</v>
      </c>
      <c r="C1675" s="57" t="s">
        <v>2090</v>
      </c>
      <c r="N1675" s="64"/>
      <c r="O1675" s="55">
        <v>36</v>
      </c>
      <c r="P1675" s="75">
        <f>P1674+(S1674-W1675/2)*COS(T1675*PI()/200)</f>
        <v>7745987.475646882</v>
      </c>
      <c r="Q1675" s="75">
        <f>Q1674+(S1674-W1675/2)*SIN(T1675*PI()/200)</f>
        <v>416144.2065509624</v>
      </c>
      <c r="R1675" s="76">
        <v>35</v>
      </c>
      <c r="S1675" s="75">
        <f>SQRT((P1676-P1674)^2+(Q1676-Q1674)^2)</f>
        <v>161.00388194069498</v>
      </c>
      <c r="T1675" s="77">
        <f>IF(ATAN2((P1676-P1674),(Q1676-Q1674))&lt;0,ATAN2((P1676-P1674),(Q1676-Q1674))+2*PI(),ATAN2((P1676-P1674),(Q1676-Q1674)))*200/PI()</f>
        <v>78.72896083950279</v>
      </c>
      <c r="U1675" s="75"/>
      <c r="V1675" s="75"/>
      <c r="W1675" s="75">
        <f>(S1674+S1676)-S1675</f>
        <v>-0.0038819406949812674</v>
      </c>
      <c r="X1675" s="57">
        <v>55</v>
      </c>
      <c r="Y1675" s="65">
        <f>SUM($X$18:X1675)</f>
        <v>194799.25</v>
      </c>
      <c r="AA1675" s="64"/>
      <c r="AI1675" s="64"/>
      <c r="AR1675" s="57" t="s">
        <v>2017</v>
      </c>
      <c r="AT1675" s="66">
        <v>1947</v>
      </c>
      <c r="BM1675" s="66" t="s">
        <v>225</v>
      </c>
    </row>
    <row r="1676" spans="1:65" s="57" customFormat="1" ht="11.25">
      <c r="A1676" s="55">
        <v>1659</v>
      </c>
      <c r="B1676" s="57" t="s">
        <v>154</v>
      </c>
      <c r="C1676" s="57" t="s">
        <v>2091</v>
      </c>
      <c r="L1676" s="57" t="s">
        <v>1053</v>
      </c>
      <c r="M1676" s="64"/>
      <c r="N1676" s="64"/>
      <c r="O1676" s="55">
        <v>36</v>
      </c>
      <c r="P1676" s="64">
        <v>7745998.2</v>
      </c>
      <c r="Q1676" s="64">
        <v>416175.1</v>
      </c>
      <c r="R1676" s="55">
        <v>36</v>
      </c>
      <c r="S1676" s="57">
        <v>32.7</v>
      </c>
      <c r="T1676" s="65">
        <f t="shared" si="12"/>
        <v>3.2700000000000005</v>
      </c>
      <c r="AI1676" s="64">
        <v>4.8</v>
      </c>
      <c r="AR1676" s="57" t="s">
        <v>2017</v>
      </c>
      <c r="AT1676" s="66">
        <v>1947</v>
      </c>
      <c r="BF1676" s="57" t="s">
        <v>795</v>
      </c>
      <c r="BM1676" s="66"/>
    </row>
    <row r="1677" spans="1:65" s="57" customFormat="1" ht="11.25">
      <c r="A1677" s="55">
        <v>1660</v>
      </c>
      <c r="B1677" s="57" t="s">
        <v>154</v>
      </c>
      <c r="C1677" s="57" t="s">
        <v>2092</v>
      </c>
      <c r="L1677" s="57" t="s">
        <v>1053</v>
      </c>
      <c r="M1677" s="64"/>
      <c r="N1677" s="64"/>
      <c r="O1677" s="55">
        <v>36</v>
      </c>
      <c r="P1677" s="64">
        <v>7746008.9</v>
      </c>
      <c r="Q1677" s="64">
        <v>416027.2</v>
      </c>
      <c r="R1677" s="55">
        <v>36</v>
      </c>
      <c r="S1677" s="57">
        <v>94.3</v>
      </c>
      <c r="T1677" s="65">
        <f t="shared" si="12"/>
        <v>9.43</v>
      </c>
      <c r="AI1677" s="64">
        <v>13.6</v>
      </c>
      <c r="AR1677" s="57" t="s">
        <v>2017</v>
      </c>
      <c r="AT1677" s="66">
        <v>1947</v>
      </c>
      <c r="BM1677" s="66"/>
    </row>
    <row r="1678" spans="1:65" s="57" customFormat="1" ht="11.25">
      <c r="A1678" s="55">
        <v>1661</v>
      </c>
      <c r="B1678" s="57" t="s">
        <v>222</v>
      </c>
      <c r="C1678" s="57" t="s">
        <v>2093</v>
      </c>
      <c r="N1678" s="64"/>
      <c r="O1678" s="55">
        <v>36</v>
      </c>
      <c r="P1678" s="75">
        <f>P1677+(S1677-W1678/2)*COS(T1678*PI()/200)</f>
        <v>7746036.916005538</v>
      </c>
      <c r="Q1678" s="75">
        <f>Q1677+(S1677-W1678/2)*SIN(T1678*PI()/200)</f>
        <v>416117.24728598876</v>
      </c>
      <c r="R1678" s="76">
        <v>35</v>
      </c>
      <c r="S1678" s="75">
        <f>SQRT((P1679-P1677)^2+(Q1679-Q1677)^2)</f>
        <v>161.90975881631397</v>
      </c>
      <c r="T1678" s="77">
        <f>IF(ATAN2((P1679-P1677),(Q1679-Q1677))&lt;0,ATAN2((P1679-P1677),(Q1679-Q1677))+2*PI(),ATAN2((P1679-P1677),(Q1679-Q1677)))*200/PI()</f>
        <v>80.79750082224919</v>
      </c>
      <c r="U1678" s="75"/>
      <c r="V1678" s="75"/>
      <c r="W1678" s="75">
        <f>(S1677+S1679)-S1678</f>
        <v>-0.009758816313990337</v>
      </c>
      <c r="X1678" s="57">
        <v>97</v>
      </c>
      <c r="Y1678" s="65">
        <f>SUM($X$18:X1678)</f>
        <v>194896.25</v>
      </c>
      <c r="AA1678" s="64"/>
      <c r="AI1678" s="64"/>
      <c r="AR1678" s="57" t="s">
        <v>2017</v>
      </c>
      <c r="AT1678" s="66">
        <v>1947</v>
      </c>
      <c r="BM1678" s="66" t="s">
        <v>225</v>
      </c>
    </row>
    <row r="1679" spans="1:65" s="57" customFormat="1" ht="11.25">
      <c r="A1679" s="55">
        <v>1662</v>
      </c>
      <c r="B1679" s="57" t="s">
        <v>154</v>
      </c>
      <c r="C1679" s="57" t="s">
        <v>2094</v>
      </c>
      <c r="L1679" s="57" t="s">
        <v>1053</v>
      </c>
      <c r="M1679" s="64"/>
      <c r="N1679" s="64"/>
      <c r="O1679" s="55">
        <v>36</v>
      </c>
      <c r="P1679" s="64">
        <v>7746057</v>
      </c>
      <c r="Q1679" s="64">
        <v>416181.8</v>
      </c>
      <c r="R1679" s="55">
        <v>36</v>
      </c>
      <c r="S1679" s="57">
        <v>67.6</v>
      </c>
      <c r="T1679" s="65">
        <f t="shared" si="12"/>
        <v>6.76</v>
      </c>
      <c r="AI1679" s="64">
        <v>10.9</v>
      </c>
      <c r="AR1679" s="57" t="s">
        <v>2017</v>
      </c>
      <c r="AT1679" s="66">
        <v>1947</v>
      </c>
      <c r="BM1679" s="66"/>
    </row>
    <row r="1680" spans="1:65" s="57" customFormat="1" ht="11.25">
      <c r="A1680" s="55">
        <v>1663</v>
      </c>
      <c r="B1680" s="57" t="s">
        <v>154</v>
      </c>
      <c r="C1680" s="57" t="s">
        <v>2095</v>
      </c>
      <c r="L1680" s="57" t="s">
        <v>1053</v>
      </c>
      <c r="M1680" s="64"/>
      <c r="N1680" s="64"/>
      <c r="O1680" s="55">
        <v>36</v>
      </c>
      <c r="P1680" s="64">
        <v>7746055.6</v>
      </c>
      <c r="Q1680" s="64">
        <v>416020.3</v>
      </c>
      <c r="R1680" s="55">
        <v>36</v>
      </c>
      <c r="S1680" s="57">
        <v>92</v>
      </c>
      <c r="T1680" s="65">
        <f t="shared" si="12"/>
        <v>9.2</v>
      </c>
      <c r="AI1680" s="64">
        <v>8.8</v>
      </c>
      <c r="AR1680" s="57" t="s">
        <v>2017</v>
      </c>
      <c r="AT1680" s="66">
        <v>1947</v>
      </c>
      <c r="AZ1680" s="57" t="s">
        <v>2096</v>
      </c>
      <c r="BM1680" s="66"/>
    </row>
    <row r="1681" spans="1:65" s="57" customFormat="1" ht="11.25">
      <c r="A1681" s="55">
        <v>1664</v>
      </c>
      <c r="B1681" s="57" t="s">
        <v>222</v>
      </c>
      <c r="C1681" s="57" t="s">
        <v>2097</v>
      </c>
      <c r="N1681" s="64"/>
      <c r="O1681" s="55">
        <v>36</v>
      </c>
      <c r="P1681" s="75">
        <f>P1680+(S1680-W1681/2)*COS(T1681*PI()/200)</f>
        <v>7746120.316147513</v>
      </c>
      <c r="Q1681" s="75">
        <f>Q1680+(S1680-W1681/2)*SIN(T1681*PI()/200)</f>
        <v>416085.65690144856</v>
      </c>
      <c r="R1681" s="76">
        <v>35</v>
      </c>
      <c r="S1681" s="75">
        <f>SQRT((P1682-P1680)^2+(Q1682-Q1680)^2)</f>
        <v>172.25330185529347</v>
      </c>
      <c r="T1681" s="77">
        <f>IF(ATAN2((P1682-P1680),(Q1682-Q1680))&lt;0,ATAN2((P1682-P1680),(Q1682-Q1680))+2*PI(),ATAN2((P1682-P1680),(Q1682-Q1680)))*200/PI()</f>
        <v>50.313603262480314</v>
      </c>
      <c r="U1681" s="75"/>
      <c r="V1681" s="75"/>
      <c r="W1681" s="75">
        <f>(S1680+S1682)-S1681</f>
        <v>0.046698144706539324</v>
      </c>
      <c r="X1681" s="57">
        <v>125</v>
      </c>
      <c r="Y1681" s="65">
        <f>SUM($X$18:X1681)</f>
        <v>195021.25</v>
      </c>
      <c r="AA1681" s="64"/>
      <c r="AI1681" s="64"/>
      <c r="AR1681" s="57" t="s">
        <v>2017</v>
      </c>
      <c r="AT1681" s="66">
        <v>1947</v>
      </c>
      <c r="BM1681" s="66" t="s">
        <v>225</v>
      </c>
    </row>
    <row r="1682" spans="1:65" s="57" customFormat="1" ht="11.25">
      <c r="A1682" s="55">
        <v>1665</v>
      </c>
      <c r="B1682" s="57" t="s">
        <v>154</v>
      </c>
      <c r="C1682" s="57" t="s">
        <v>2098</v>
      </c>
      <c r="L1682" s="57" t="s">
        <v>1053</v>
      </c>
      <c r="M1682" s="64"/>
      <c r="N1682" s="64"/>
      <c r="O1682" s="55">
        <v>36</v>
      </c>
      <c r="P1682" s="64">
        <v>7746176.8</v>
      </c>
      <c r="Q1682" s="64">
        <v>416142.7</v>
      </c>
      <c r="R1682" s="55">
        <v>36</v>
      </c>
      <c r="S1682" s="57">
        <v>80.3</v>
      </c>
      <c r="T1682" s="65">
        <f t="shared" si="12"/>
        <v>8.03</v>
      </c>
      <c r="AI1682" s="64">
        <v>20.1</v>
      </c>
      <c r="AR1682" s="57" t="s">
        <v>2017</v>
      </c>
      <c r="AT1682" s="66">
        <v>1947</v>
      </c>
      <c r="AZ1682" s="57" t="s">
        <v>2099</v>
      </c>
      <c r="BM1682" s="66"/>
    </row>
    <row r="1683" spans="1:65" s="57" customFormat="1" ht="11.25">
      <c r="A1683" s="55">
        <v>1666</v>
      </c>
      <c r="B1683" s="57" t="s">
        <v>154</v>
      </c>
      <c r="C1683" s="57" t="s">
        <v>2100</v>
      </c>
      <c r="L1683" s="57" t="s">
        <v>1053</v>
      </c>
      <c r="M1683" s="64"/>
      <c r="N1683" s="64"/>
      <c r="O1683" s="55">
        <v>36</v>
      </c>
      <c r="P1683" s="64">
        <v>7746099.6</v>
      </c>
      <c r="Q1683" s="64">
        <v>415792.5</v>
      </c>
      <c r="R1683" s="55">
        <v>36</v>
      </c>
      <c r="S1683" s="57">
        <v>319</v>
      </c>
      <c r="T1683" s="65">
        <f t="shared" si="12"/>
        <v>31.9</v>
      </c>
      <c r="AI1683" s="64">
        <v>10.1</v>
      </c>
      <c r="AR1683" s="57" t="s">
        <v>2017</v>
      </c>
      <c r="AT1683" s="66">
        <v>1947</v>
      </c>
      <c r="BM1683" s="66" t="s">
        <v>2101</v>
      </c>
    </row>
    <row r="1684" spans="1:65" s="57" customFormat="1" ht="11.25">
      <c r="A1684" s="55">
        <v>1667</v>
      </c>
      <c r="B1684" s="57" t="s">
        <v>222</v>
      </c>
      <c r="C1684" s="57" t="s">
        <v>2102</v>
      </c>
      <c r="N1684" s="64"/>
      <c r="O1684" s="55">
        <v>36</v>
      </c>
      <c r="P1684" s="75">
        <f>P1683+(S1683-W1684/2)*COS(T1684*PI()/200)</f>
        <v>7746244.024455562</v>
      </c>
      <c r="Q1684" s="75">
        <f>Q1683+(S1683-W1684/2)*SIN(T1684*PI()/200)</f>
        <v>416077.35400736233</v>
      </c>
      <c r="R1684" s="76">
        <v>35</v>
      </c>
      <c r="S1684" s="75">
        <f>SQRT((P1685-P1683)^2+(Q1685-Q1683)^2)</f>
        <v>367.7494935417965</v>
      </c>
      <c r="T1684" s="77">
        <f>IF(ATAN2((P1685-P1683),(Q1685-Q1683))&lt;0,ATAN2((P1685-P1683),(Q1685-Q1683))+2*PI(),ATAN2((P1685-P1683),(Q1685-Q1683)))*200/PI()</f>
        <v>70.12715091875391</v>
      </c>
      <c r="U1684" s="75"/>
      <c r="V1684" s="75"/>
      <c r="W1684" s="75">
        <f>(S1683+S1685)-S1684</f>
        <v>-0.7494935417964825</v>
      </c>
      <c r="X1684" s="57">
        <v>47.8</v>
      </c>
      <c r="Y1684" s="65">
        <f>SUM($X$18:X1684)</f>
        <v>195069.05</v>
      </c>
      <c r="AA1684" s="64"/>
      <c r="AG1684" s="72" t="s">
        <v>2103</v>
      </c>
      <c r="AI1684" s="64"/>
      <c r="AR1684" s="57" t="s">
        <v>2017</v>
      </c>
      <c r="AT1684" s="66">
        <v>1947</v>
      </c>
      <c r="BM1684" s="66" t="s">
        <v>225</v>
      </c>
    </row>
    <row r="1685" spans="1:65" s="57" customFormat="1" ht="11.25">
      <c r="A1685" s="55">
        <v>1668</v>
      </c>
      <c r="B1685" s="57" t="s">
        <v>154</v>
      </c>
      <c r="C1685" s="57" t="s">
        <v>2104</v>
      </c>
      <c r="L1685" s="57" t="s">
        <v>1053</v>
      </c>
      <c r="M1685" s="64"/>
      <c r="N1685" s="64"/>
      <c r="O1685" s="55">
        <v>36</v>
      </c>
      <c r="P1685" s="64">
        <v>7746265.9</v>
      </c>
      <c r="Q1685" s="64">
        <v>416120.5</v>
      </c>
      <c r="R1685" s="55">
        <v>36</v>
      </c>
      <c r="S1685" s="57">
        <v>48</v>
      </c>
      <c r="T1685" s="65">
        <f t="shared" si="12"/>
        <v>4.8</v>
      </c>
      <c r="AI1685" s="64">
        <v>5.8</v>
      </c>
      <c r="AR1685" s="57" t="s">
        <v>2017</v>
      </c>
      <c r="AT1685" s="66">
        <v>1947</v>
      </c>
      <c r="AZ1685" s="57" t="s">
        <v>2105</v>
      </c>
      <c r="BM1685" s="66" t="s">
        <v>197</v>
      </c>
    </row>
    <row r="1686" spans="1:65" s="57" customFormat="1" ht="11.25">
      <c r="A1686" s="55">
        <v>1669</v>
      </c>
      <c r="B1686" s="56" t="s">
        <v>1228</v>
      </c>
      <c r="C1686" s="56" t="s">
        <v>2106</v>
      </c>
      <c r="F1686" s="56"/>
      <c r="N1686" s="63"/>
      <c r="O1686" s="55">
        <v>36</v>
      </c>
      <c r="P1686" s="60">
        <f>P1683+S1686*COS(T1686*PI()/200)</f>
        <v>7746048.106194433</v>
      </c>
      <c r="Q1686" s="60">
        <f>Q1683+S1686*SIN(T1686*PI()/200)</f>
        <v>415903.1001265293</v>
      </c>
      <c r="R1686" s="55">
        <v>36</v>
      </c>
      <c r="S1686" s="64">
        <v>122</v>
      </c>
      <c r="T1686" s="91">
        <v>127.74</v>
      </c>
      <c r="U1686" s="60"/>
      <c r="V1686" s="60"/>
      <c r="Y1686" s="71"/>
      <c r="Z1686" s="65"/>
      <c r="AI1686" s="63"/>
      <c r="AP1686" s="57" t="s">
        <v>2083</v>
      </c>
      <c r="AR1686" s="57" t="s">
        <v>2017</v>
      </c>
      <c r="AT1686" s="66">
        <v>1947</v>
      </c>
      <c r="BF1686" s="57" t="s">
        <v>2107</v>
      </c>
      <c r="BM1686" s="66"/>
    </row>
    <row r="1687" spans="1:65" s="57" customFormat="1" ht="11.25">
      <c r="A1687" s="55">
        <v>1670</v>
      </c>
      <c r="B1687" s="56" t="s">
        <v>1228</v>
      </c>
      <c r="C1687" s="56" t="s">
        <v>2108</v>
      </c>
      <c r="F1687" s="56"/>
      <c r="N1687" s="63"/>
      <c r="O1687" s="55">
        <v>36</v>
      </c>
      <c r="P1687" s="60">
        <f>P1683+S1687*COS(T1687*PI()/200)</f>
        <v>7746133.018388184</v>
      </c>
      <c r="Q1687" s="60">
        <f>Q1683+S1687*SIN(T1687*PI()/200)</f>
        <v>415723.129895984</v>
      </c>
      <c r="R1687" s="55">
        <v>36</v>
      </c>
      <c r="S1687" s="64">
        <v>77</v>
      </c>
      <c r="T1687" s="91">
        <v>328.58</v>
      </c>
      <c r="U1687" s="60"/>
      <c r="V1687" s="60"/>
      <c r="Y1687" s="71"/>
      <c r="Z1687" s="65"/>
      <c r="AI1687" s="63"/>
      <c r="AP1687" s="57" t="s">
        <v>2083</v>
      </c>
      <c r="AR1687" s="57" t="s">
        <v>2017</v>
      </c>
      <c r="AT1687" s="66">
        <v>1947</v>
      </c>
      <c r="BF1687" s="57" t="s">
        <v>2107</v>
      </c>
      <c r="BM1687" s="66"/>
    </row>
    <row r="1688" spans="1:65" s="57" customFormat="1" ht="11.25">
      <c r="A1688" s="55">
        <v>1671</v>
      </c>
      <c r="B1688" s="57" t="s">
        <v>2109</v>
      </c>
      <c r="C1688" s="57" t="s">
        <v>2110</v>
      </c>
      <c r="H1688" s="68"/>
      <c r="I1688" s="68"/>
      <c r="J1688" s="68"/>
      <c r="L1688" s="57" t="s">
        <v>1053</v>
      </c>
      <c r="M1688" s="64"/>
      <c r="N1688" s="64"/>
      <c r="O1688" s="55">
        <v>36</v>
      </c>
      <c r="P1688" s="64">
        <v>7745852.6</v>
      </c>
      <c r="Q1688" s="64">
        <v>416057.7</v>
      </c>
      <c r="R1688" s="55">
        <v>36</v>
      </c>
      <c r="U1688" s="69"/>
      <c r="V1688" s="69"/>
      <c r="W1688" s="69"/>
      <c r="Y1688" s="68"/>
      <c r="Z1688" s="68"/>
      <c r="AA1688" s="69"/>
      <c r="AI1688" s="64"/>
      <c r="AR1688" s="57" t="s">
        <v>2017</v>
      </c>
      <c r="AT1688" s="66">
        <v>1947</v>
      </c>
      <c r="AZ1688" s="57" t="s">
        <v>2111</v>
      </c>
      <c r="BC1688" s="68"/>
      <c r="BD1688" s="68"/>
      <c r="BF1688" s="57" t="s">
        <v>2112</v>
      </c>
      <c r="BM1688" s="66"/>
    </row>
    <row r="1689" spans="1:65" s="57" customFormat="1" ht="11.25">
      <c r="A1689" s="55">
        <v>1672</v>
      </c>
      <c r="B1689" s="57" t="s">
        <v>2109</v>
      </c>
      <c r="C1689" s="57" t="s">
        <v>2113</v>
      </c>
      <c r="H1689" s="68"/>
      <c r="I1689" s="68"/>
      <c r="J1689" s="68"/>
      <c r="L1689" s="57" t="s">
        <v>1053</v>
      </c>
      <c r="M1689" s="64"/>
      <c r="N1689" s="64"/>
      <c r="O1689" s="55">
        <v>36</v>
      </c>
      <c r="P1689" s="64">
        <v>7746057.5</v>
      </c>
      <c r="Q1689" s="64">
        <v>416065</v>
      </c>
      <c r="R1689" s="55">
        <v>36</v>
      </c>
      <c r="U1689" s="69"/>
      <c r="V1689" s="69"/>
      <c r="W1689" s="69"/>
      <c r="Y1689" s="68"/>
      <c r="Z1689" s="68"/>
      <c r="AA1689" s="69"/>
      <c r="AI1689" s="64"/>
      <c r="AR1689" s="57" t="s">
        <v>2017</v>
      </c>
      <c r="AT1689" s="66">
        <v>1947</v>
      </c>
      <c r="AZ1689" s="57" t="s">
        <v>2111</v>
      </c>
      <c r="BC1689" s="68"/>
      <c r="BD1689" s="68"/>
      <c r="BF1689" s="57" t="s">
        <v>2114</v>
      </c>
      <c r="BM1689" s="66"/>
    </row>
    <row r="1690" spans="1:65" s="57" customFormat="1" ht="11.25">
      <c r="A1690" s="55">
        <v>1673</v>
      </c>
      <c r="B1690" s="57" t="s">
        <v>1186</v>
      </c>
      <c r="C1690" s="57" t="s">
        <v>2115</v>
      </c>
      <c r="L1690" s="57" t="s">
        <v>1053</v>
      </c>
      <c r="M1690" s="64"/>
      <c r="N1690" s="64"/>
      <c r="O1690" s="55">
        <v>36</v>
      </c>
      <c r="P1690" s="64">
        <v>7746291.7</v>
      </c>
      <c r="Q1690" s="64">
        <v>416073.7</v>
      </c>
      <c r="R1690" s="55">
        <v>36</v>
      </c>
      <c r="S1690" s="60">
        <f>SQRT((P1694-P1690)^2+(Q1694-Q1690)^2)</f>
        <v>214.02114381472015</v>
      </c>
      <c r="T1690" s="61">
        <f>IF(ATAN2((P1694-P1690),(Q1694-Q1690))&lt;0,ATAN2((P1694-P1690),(Q1694-Q1690))+2*PI(),ATAN2((P1694-P1690),(Q1694-Q1690)))*200/PI()</f>
        <v>2.142090877342175</v>
      </c>
      <c r="U1690" s="60"/>
      <c r="V1690" s="60"/>
      <c r="W1690" s="60"/>
      <c r="X1690" s="57">
        <v>214</v>
      </c>
      <c r="Y1690" s="65">
        <f>SUM($X$18:X1690)</f>
        <v>195283.05</v>
      </c>
      <c r="Z1690" s="61"/>
      <c r="AI1690" s="64">
        <v>0</v>
      </c>
      <c r="AR1690" s="57" t="s">
        <v>2017</v>
      </c>
      <c r="AT1690" s="66">
        <v>1947</v>
      </c>
      <c r="AZ1690" s="57" t="s">
        <v>2116</v>
      </c>
      <c r="BM1690" s="66" t="s">
        <v>225</v>
      </c>
    </row>
    <row r="1691" spans="1:65" s="57" customFormat="1" ht="11.25">
      <c r="A1691" s="55">
        <v>1674</v>
      </c>
      <c r="B1691" s="57" t="s">
        <v>2117</v>
      </c>
      <c r="C1691" s="57" t="s">
        <v>2118</v>
      </c>
      <c r="L1691" s="57" t="s">
        <v>1053</v>
      </c>
      <c r="M1691" s="64"/>
      <c r="N1691" s="64"/>
      <c r="O1691" s="55">
        <v>36</v>
      </c>
      <c r="P1691" s="64">
        <v>7746316.1</v>
      </c>
      <c r="Q1691" s="64">
        <v>416029.4</v>
      </c>
      <c r="R1691" s="55">
        <v>36</v>
      </c>
      <c r="U1691" s="60"/>
      <c r="V1691" s="60"/>
      <c r="W1691" s="60"/>
      <c r="Y1691" s="61"/>
      <c r="Z1691" s="61"/>
      <c r="AI1691" s="64"/>
      <c r="AR1691" s="57" t="s">
        <v>2017</v>
      </c>
      <c r="AT1691" s="66">
        <v>1947</v>
      </c>
      <c r="AZ1691" s="57" t="s">
        <v>2119</v>
      </c>
      <c r="BF1691" s="57" t="s">
        <v>2120</v>
      </c>
      <c r="BM1691" s="66" t="s">
        <v>197</v>
      </c>
    </row>
    <row r="1692" spans="1:65" s="57" customFormat="1" ht="11.25">
      <c r="A1692" s="55">
        <v>1675</v>
      </c>
      <c r="B1692" s="57" t="s">
        <v>2109</v>
      </c>
      <c r="C1692" s="57" t="s">
        <v>2121</v>
      </c>
      <c r="L1692" s="57" t="s">
        <v>1053</v>
      </c>
      <c r="M1692" s="64"/>
      <c r="N1692" s="64"/>
      <c r="O1692" s="55">
        <v>36</v>
      </c>
      <c r="P1692" s="64">
        <v>7746011.7</v>
      </c>
      <c r="Q1692" s="64">
        <v>416247.7</v>
      </c>
      <c r="R1692" s="55">
        <v>36</v>
      </c>
      <c r="U1692" s="60"/>
      <c r="V1692" s="60"/>
      <c r="W1692" s="60"/>
      <c r="Y1692" s="78"/>
      <c r="Z1692" s="78"/>
      <c r="AI1692" s="64"/>
      <c r="AR1692" s="57" t="s">
        <v>2017</v>
      </c>
      <c r="AT1692" s="66">
        <v>1947</v>
      </c>
      <c r="AZ1692" s="57" t="s">
        <v>2122</v>
      </c>
      <c r="BF1692" s="57" t="s">
        <v>2123</v>
      </c>
      <c r="BM1692" s="66" t="s">
        <v>197</v>
      </c>
    </row>
    <row r="1693" spans="1:65" s="57" customFormat="1" ht="11.25">
      <c r="A1693" s="55">
        <v>1676</v>
      </c>
      <c r="B1693" s="57" t="s">
        <v>2109</v>
      </c>
      <c r="C1693" s="57" t="s">
        <v>2124</v>
      </c>
      <c r="L1693" s="57" t="s">
        <v>1053</v>
      </c>
      <c r="M1693" s="64"/>
      <c r="N1693" s="64"/>
      <c r="O1693" s="55">
        <v>36</v>
      </c>
      <c r="P1693" s="64">
        <v>7746045.3</v>
      </c>
      <c r="Q1693" s="64">
        <v>416236.3</v>
      </c>
      <c r="R1693" s="55">
        <v>36</v>
      </c>
      <c r="U1693" s="60"/>
      <c r="V1693" s="60"/>
      <c r="W1693" s="60"/>
      <c r="Y1693" s="78"/>
      <c r="Z1693" s="78"/>
      <c r="AI1693" s="64"/>
      <c r="AR1693" s="57" t="s">
        <v>2017</v>
      </c>
      <c r="AT1693" s="66">
        <v>1947</v>
      </c>
      <c r="AZ1693" s="57" t="s">
        <v>2122</v>
      </c>
      <c r="BF1693" s="57" t="s">
        <v>2114</v>
      </c>
      <c r="BM1693" s="66" t="s">
        <v>197</v>
      </c>
    </row>
    <row r="1694" spans="1:65" s="57" customFormat="1" ht="11.25">
      <c r="A1694" s="55">
        <v>1677</v>
      </c>
      <c r="B1694" s="57" t="s">
        <v>1186</v>
      </c>
      <c r="C1694" s="57" t="s">
        <v>2125</v>
      </c>
      <c r="L1694" s="57" t="s">
        <v>1053</v>
      </c>
      <c r="M1694" s="64"/>
      <c r="N1694" s="64"/>
      <c r="O1694" s="55">
        <v>36</v>
      </c>
      <c r="P1694" s="64">
        <v>7746505.6</v>
      </c>
      <c r="Q1694" s="64">
        <v>416080.9</v>
      </c>
      <c r="R1694" s="55">
        <v>36</v>
      </c>
      <c r="S1694" s="60">
        <f>SQRT((P1697-P1694)^2+(Q1697-Q1694)^2)</f>
        <v>429.0292414276715</v>
      </c>
      <c r="T1694" s="61">
        <f>IF(ATAN2((P1697-P1694),(Q1697-Q1694))&lt;0,ATAN2((P1697-P1694),(Q1697-Q1694))+2*PI(),ATAN2((P1697-P1694),(Q1697-Q1694)))*200/PI()</f>
        <v>379.277411556481</v>
      </c>
      <c r="U1694" s="60"/>
      <c r="V1694" s="60"/>
      <c r="W1694" s="60"/>
      <c r="X1694" s="57">
        <v>429</v>
      </c>
      <c r="Y1694" s="65">
        <f>SUM($X$18:X1694)</f>
        <v>195712.05</v>
      </c>
      <c r="Z1694" s="78"/>
      <c r="AI1694" s="64">
        <v>0</v>
      </c>
      <c r="AR1694" s="57" t="s">
        <v>2017</v>
      </c>
      <c r="AT1694" s="66">
        <v>1947</v>
      </c>
      <c r="AZ1694" s="57" t="s">
        <v>2126</v>
      </c>
      <c r="BM1694" s="66" t="s">
        <v>225</v>
      </c>
    </row>
    <row r="1695" spans="1:65" s="57" customFormat="1" ht="11.25">
      <c r="A1695" s="55">
        <v>1678</v>
      </c>
      <c r="B1695" s="57" t="s">
        <v>2109</v>
      </c>
      <c r="C1695" s="57" t="s">
        <v>2127</v>
      </c>
      <c r="L1695" s="57" t="s">
        <v>1053</v>
      </c>
      <c r="M1695" s="64"/>
      <c r="N1695" s="64"/>
      <c r="O1695" s="55">
        <v>36</v>
      </c>
      <c r="P1695" s="64">
        <v>7746211.2</v>
      </c>
      <c r="Q1695" s="64">
        <v>415340.4</v>
      </c>
      <c r="R1695" s="55">
        <v>36</v>
      </c>
      <c r="AI1695" s="64"/>
      <c r="AR1695" s="57" t="s">
        <v>2017</v>
      </c>
      <c r="AT1695" s="66">
        <v>1947</v>
      </c>
      <c r="AZ1695" s="57" t="s">
        <v>2128</v>
      </c>
      <c r="BF1695" s="57" t="s">
        <v>2123</v>
      </c>
      <c r="BM1695" s="66" t="s">
        <v>197</v>
      </c>
    </row>
    <row r="1696" spans="1:65" s="57" customFormat="1" ht="11.25">
      <c r="A1696" s="55">
        <v>1679</v>
      </c>
      <c r="B1696" s="57" t="s">
        <v>2109</v>
      </c>
      <c r="C1696" s="57" t="s">
        <v>2129</v>
      </c>
      <c r="L1696" s="57" t="s">
        <v>1053</v>
      </c>
      <c r="M1696" s="64"/>
      <c r="N1696" s="64"/>
      <c r="O1696" s="55">
        <v>36</v>
      </c>
      <c r="P1696" s="64">
        <v>7746318.8</v>
      </c>
      <c r="Q1696" s="64">
        <v>415433</v>
      </c>
      <c r="R1696" s="55">
        <v>36</v>
      </c>
      <c r="AI1696" s="64"/>
      <c r="AR1696" s="57" t="s">
        <v>2017</v>
      </c>
      <c r="AT1696" s="66">
        <v>1947</v>
      </c>
      <c r="AZ1696" s="57" t="s">
        <v>2130</v>
      </c>
      <c r="BF1696" s="57" t="s">
        <v>2114</v>
      </c>
      <c r="BM1696" s="66" t="s">
        <v>197</v>
      </c>
    </row>
    <row r="1697" spans="1:65" s="57" customFormat="1" ht="11.25">
      <c r="A1697" s="55">
        <v>1680</v>
      </c>
      <c r="B1697" s="57" t="s">
        <v>2131</v>
      </c>
      <c r="C1697" s="57" t="s">
        <v>2132</v>
      </c>
      <c r="L1697" s="57" t="s">
        <v>1053</v>
      </c>
      <c r="M1697" s="64"/>
      <c r="N1697" s="64"/>
      <c r="O1697" s="55">
        <v>36</v>
      </c>
      <c r="P1697" s="64">
        <v>7746912.1</v>
      </c>
      <c r="Q1697" s="64">
        <v>415943.7</v>
      </c>
      <c r="R1697" s="55">
        <v>36</v>
      </c>
      <c r="AI1697" s="64">
        <v>0</v>
      </c>
      <c r="AR1697" s="57" t="s">
        <v>2017</v>
      </c>
      <c r="AT1697" s="66">
        <v>1947</v>
      </c>
      <c r="AZ1697" s="57" t="s">
        <v>2133</v>
      </c>
      <c r="BD1697" s="57" t="s">
        <v>2134</v>
      </c>
      <c r="BM1697" s="66" t="s">
        <v>225</v>
      </c>
    </row>
    <row r="1698" spans="1:76" s="57" customFormat="1" ht="11.25">
      <c r="A1698" s="55">
        <v>1681</v>
      </c>
      <c r="B1698" s="94" t="s">
        <v>129</v>
      </c>
      <c r="C1698" s="94"/>
      <c r="D1698" s="94"/>
      <c r="E1698" s="94"/>
      <c r="F1698" s="94" t="s">
        <v>2135</v>
      </c>
      <c r="G1698" s="94"/>
      <c r="H1698" s="94"/>
      <c r="I1698" s="94"/>
      <c r="J1698" s="94"/>
      <c r="K1698" s="94"/>
      <c r="L1698" s="94" t="s">
        <v>1053</v>
      </c>
      <c r="M1698" s="95"/>
      <c r="N1698" s="95"/>
      <c r="O1698" s="96">
        <v>36</v>
      </c>
      <c r="P1698" s="95">
        <v>7746170.4</v>
      </c>
      <c r="Q1698" s="95">
        <v>416150</v>
      </c>
      <c r="R1698" s="96">
        <v>36</v>
      </c>
      <c r="S1698" s="94"/>
      <c r="T1698" s="94"/>
      <c r="U1698" s="94"/>
      <c r="V1698" s="94"/>
      <c r="W1698" s="94"/>
      <c r="X1698" s="94"/>
      <c r="Y1698" s="94"/>
      <c r="Z1698" s="94"/>
      <c r="AA1698" s="94"/>
      <c r="AB1698" s="94"/>
      <c r="AC1698" s="94"/>
      <c r="AD1698" s="94"/>
      <c r="AE1698" s="94"/>
      <c r="AF1698" s="94"/>
      <c r="AG1698" s="94"/>
      <c r="AH1698" s="94"/>
      <c r="AI1698" s="95">
        <v>19.6</v>
      </c>
      <c r="AJ1698" s="94"/>
      <c r="AK1698" s="94"/>
      <c r="AL1698" s="94"/>
      <c r="AM1698" s="94"/>
      <c r="AN1698" s="94"/>
      <c r="AO1698" s="94"/>
      <c r="AP1698" s="94"/>
      <c r="AQ1698" s="94"/>
      <c r="AR1698" s="94" t="s">
        <v>2017</v>
      </c>
      <c r="AS1698" s="94"/>
      <c r="AT1698" s="97" t="s">
        <v>2136</v>
      </c>
      <c r="AU1698" s="94"/>
      <c r="AV1698" s="94" t="s">
        <v>2137</v>
      </c>
      <c r="AW1698" s="94"/>
      <c r="AX1698" s="94"/>
      <c r="AY1698" s="94"/>
      <c r="AZ1698" s="94" t="s">
        <v>2138</v>
      </c>
      <c r="BA1698" s="94"/>
      <c r="BB1698" s="94"/>
      <c r="BC1698" s="94"/>
      <c r="BD1698" s="94"/>
      <c r="BE1698" s="94"/>
      <c r="BF1698" s="94" t="s">
        <v>2139</v>
      </c>
      <c r="BG1698" s="94"/>
      <c r="BH1698" s="94"/>
      <c r="BI1698" s="94"/>
      <c r="BJ1698" s="94"/>
      <c r="BK1698" s="94"/>
      <c r="BL1698" s="94"/>
      <c r="BM1698" s="97" t="s">
        <v>197</v>
      </c>
      <c r="BN1698" s="94"/>
      <c r="BO1698" s="94"/>
      <c r="BP1698" s="94"/>
      <c r="BQ1698" s="94"/>
      <c r="BR1698" s="94"/>
      <c r="BS1698" s="94"/>
      <c r="BT1698" s="94"/>
      <c r="BU1698" s="94"/>
      <c r="BV1698" s="94"/>
      <c r="BW1698" s="94"/>
      <c r="BX1698" s="94"/>
    </row>
    <row r="1699" spans="16:65" ht="12.75">
      <c r="P1699"/>
      <c r="Q1699"/>
      <c r="X1699" s="57"/>
      <c r="AI1699" s="2"/>
      <c r="BM1699" s="3"/>
    </row>
    <row r="1700" spans="16:17" ht="12.75">
      <c r="P1700"/>
      <c r="Q1700"/>
    </row>
  </sheetData>
  <sheetProtection selectLockedCells="1" selectUnlockedCells="1"/>
  <mergeCells count="11">
    <mergeCell ref="D13:K13"/>
    <mergeCell ref="A15:D15"/>
    <mergeCell ref="M15:N15"/>
    <mergeCell ref="P15:Q15"/>
    <mergeCell ref="U15:Z15"/>
    <mergeCell ref="AA15:AB15"/>
    <mergeCell ref="BU15:BV15"/>
    <mergeCell ref="BW15:BX15"/>
    <mergeCell ref="U16:W16"/>
    <mergeCell ref="X16:Z16"/>
    <mergeCell ref="BQ16:BR16"/>
  </mergeCells>
  <printOptions gridLines="1"/>
  <pageMargins left="0.7479166666666667" right="0.7479166666666667" top="0.9840277777777777" bottom="0.9840277777777777" header="0.5" footer="0.5"/>
  <pageSetup horizontalDpi="300" verticalDpi="300" orientation="portrait" paperSize="9"/>
  <headerFooter alignWithMargins="0">
    <oddHeader>&amp;C&amp;A</oddHeader>
    <oddFooter>&amp;CSide &amp;P</oddFooter>
  </headerFooter>
</worksheet>
</file>

<file path=xl/worksheets/sheet2.xml><?xml version="1.0" encoding="utf-8"?>
<worksheet xmlns="http://schemas.openxmlformats.org/spreadsheetml/2006/main" xmlns:r="http://schemas.openxmlformats.org/officeDocument/2006/relationships">
  <dimension ref="A1:Z357"/>
  <sheetViews>
    <sheetView workbookViewId="0" topLeftCell="A1">
      <pane xSplit="2" ySplit="13" topLeftCell="C14" activePane="bottomRight" state="frozen"/>
      <selection pane="topLeft" activeCell="A1" sqref="A1"/>
      <selection pane="topRight" activeCell="C1" sqref="C1"/>
      <selection pane="bottomLeft" activeCell="A14" sqref="A14"/>
      <selection pane="bottomRight" activeCell="A1" sqref="A1"/>
    </sheetView>
  </sheetViews>
  <sheetFormatPr defaultColWidth="9.140625" defaultRowHeight="12.75"/>
  <cols>
    <col min="1" max="1" width="17.28125" style="0" customWidth="1"/>
    <col min="2" max="2" width="19.8515625" style="0" customWidth="1"/>
    <col min="3" max="3" width="19.28125" style="0" customWidth="1"/>
    <col min="4" max="4" width="15.421875" style="0" customWidth="1"/>
    <col min="5" max="5" width="8.8515625" style="0" customWidth="1"/>
    <col min="6" max="6" width="9.140625" style="0" customWidth="1"/>
    <col min="7" max="7" width="12.421875" style="0" customWidth="1"/>
    <col min="8" max="8" width="11.00390625" style="0" customWidth="1"/>
    <col min="9" max="9" width="6.00390625" style="0" customWidth="1"/>
    <col min="10" max="10" width="8.140625" style="0" customWidth="1"/>
    <col min="11" max="11" width="8.7109375" style="0" customWidth="1"/>
    <col min="12" max="12" width="12.140625" style="0" customWidth="1"/>
    <col min="13" max="13" width="11.28125" style="0" customWidth="1"/>
    <col min="14" max="15" width="8.57421875" style="0" customWidth="1"/>
    <col min="16" max="16" width="9.7109375" style="0" customWidth="1"/>
    <col min="17" max="18" width="9.140625" style="0" customWidth="1"/>
    <col min="19" max="19" width="8.140625" style="0" customWidth="1"/>
    <col min="20" max="20" width="7.421875" style="0" customWidth="1"/>
    <col min="21" max="22" width="10.00390625" style="0" customWidth="1"/>
    <col min="23" max="23" width="11.57421875" style="0" customWidth="1"/>
    <col min="24" max="24" width="11.00390625" style="0" customWidth="1"/>
    <col min="25" max="25" width="12.140625" style="0" customWidth="1"/>
  </cols>
  <sheetData>
    <row r="1" s="4" customFormat="1" ht="17.25">
      <c r="A1" s="4" t="s">
        <v>2140</v>
      </c>
    </row>
    <row r="2" spans="1:2" s="98" customFormat="1" ht="13.5">
      <c r="A2" s="98" t="s">
        <v>2141</v>
      </c>
      <c r="B2" s="98" t="s">
        <v>2142</v>
      </c>
    </row>
    <row r="3" s="98" customFormat="1" ht="13.5">
      <c r="B3" s="98" t="s">
        <v>2143</v>
      </c>
    </row>
    <row r="4" spans="1:2" s="98" customFormat="1" ht="13.5">
      <c r="A4" s="98" t="s">
        <v>2144</v>
      </c>
      <c r="B4" s="98" t="s">
        <v>2145</v>
      </c>
    </row>
    <row r="5" spans="1:2" s="98" customFormat="1" ht="13.5">
      <c r="A5" s="98" t="s">
        <v>2146</v>
      </c>
      <c r="B5" s="98" t="s">
        <v>2147</v>
      </c>
    </row>
    <row r="6" spans="1:2" s="98" customFormat="1" ht="13.5">
      <c r="A6" s="98" t="s">
        <v>2148</v>
      </c>
      <c r="B6" s="98" t="s">
        <v>2149</v>
      </c>
    </row>
    <row r="7" spans="1:2" s="98" customFormat="1" ht="13.5">
      <c r="A7" s="98" t="s">
        <v>2150</v>
      </c>
      <c r="B7" s="98" t="s">
        <v>2151</v>
      </c>
    </row>
    <row r="8" spans="1:2" s="98" customFormat="1" ht="13.5">
      <c r="A8" s="98" t="s">
        <v>2152</v>
      </c>
      <c r="B8" s="98" t="s">
        <v>2153</v>
      </c>
    </row>
    <row r="9" spans="1:2" s="98" customFormat="1" ht="13.5">
      <c r="A9" s="98" t="s">
        <v>18</v>
      </c>
      <c r="B9" s="98" t="s">
        <v>2154</v>
      </c>
    </row>
    <row r="10" spans="1:4" s="98" customFormat="1" ht="13.5">
      <c r="A10" s="98" t="s">
        <v>23</v>
      </c>
      <c r="B10" s="99">
        <v>36648</v>
      </c>
      <c r="C10" s="99"/>
      <c r="D10" s="99"/>
    </row>
    <row r="11" spans="1:4" s="98" customFormat="1" ht="13.5">
      <c r="A11" s="98" t="s">
        <v>27</v>
      </c>
      <c r="B11" s="99">
        <v>36654</v>
      </c>
      <c r="C11" s="99"/>
      <c r="D11" s="99"/>
    </row>
    <row r="12" spans="1:26" s="98" customFormat="1" ht="13.5">
      <c r="A12" s="100" t="s">
        <v>2155</v>
      </c>
      <c r="B12" s="101" t="s">
        <v>2156</v>
      </c>
      <c r="C12" s="101"/>
      <c r="D12" s="100"/>
      <c r="E12" s="100" t="s">
        <v>2157</v>
      </c>
      <c r="F12" s="100" t="s">
        <v>2158</v>
      </c>
      <c r="G12" s="100" t="s">
        <v>63</v>
      </c>
      <c r="H12" s="100" t="s">
        <v>64</v>
      </c>
      <c r="I12" s="100" t="s">
        <v>106</v>
      </c>
      <c r="J12" s="100" t="s">
        <v>2159</v>
      </c>
      <c r="K12" s="102" t="s">
        <v>2160</v>
      </c>
      <c r="L12" s="100" t="s">
        <v>63</v>
      </c>
      <c r="M12" s="100" t="s">
        <v>64</v>
      </c>
      <c r="N12" s="100" t="s">
        <v>2159</v>
      </c>
      <c r="O12" s="101" t="s">
        <v>2161</v>
      </c>
      <c r="P12" s="101"/>
      <c r="Q12" s="101"/>
      <c r="R12" s="100" t="s">
        <v>2162</v>
      </c>
      <c r="S12" s="100" t="s">
        <v>2163</v>
      </c>
      <c r="T12" s="98" t="s">
        <v>2164</v>
      </c>
      <c r="U12" s="98" t="s">
        <v>2164</v>
      </c>
      <c r="V12" s="98" t="s">
        <v>48</v>
      </c>
      <c r="W12" s="98" t="s">
        <v>75</v>
      </c>
      <c r="X12" s="98" t="s">
        <v>76</v>
      </c>
      <c r="Y12" s="98" t="s">
        <v>2165</v>
      </c>
      <c r="Z12" s="98" t="s">
        <v>2166</v>
      </c>
    </row>
    <row r="13" spans="1:21" s="98" customFormat="1" ht="13.5">
      <c r="A13" s="100" t="s">
        <v>141</v>
      </c>
      <c r="B13" s="100" t="s">
        <v>2167</v>
      </c>
      <c r="C13" s="100" t="s">
        <v>141</v>
      </c>
      <c r="D13" s="100" t="s">
        <v>2168</v>
      </c>
      <c r="E13" s="100"/>
      <c r="F13" s="100"/>
      <c r="G13" s="101" t="s">
        <v>2169</v>
      </c>
      <c r="H13" s="101"/>
      <c r="I13" s="100"/>
      <c r="J13" s="100" t="s">
        <v>2170</v>
      </c>
      <c r="K13" s="100"/>
      <c r="L13" s="101" t="s">
        <v>2171</v>
      </c>
      <c r="M13" s="101"/>
      <c r="N13" s="100" t="s">
        <v>2172</v>
      </c>
      <c r="O13" s="100" t="s">
        <v>2173</v>
      </c>
      <c r="P13" s="100" t="s">
        <v>2174</v>
      </c>
      <c r="Q13" s="100" t="s">
        <v>2175</v>
      </c>
      <c r="R13" s="100" t="s">
        <v>2172</v>
      </c>
      <c r="S13" s="100" t="s">
        <v>119</v>
      </c>
      <c r="T13" s="98" t="s">
        <v>119</v>
      </c>
      <c r="U13" s="98" t="s">
        <v>2176</v>
      </c>
    </row>
    <row r="14" spans="1:25" ht="12.75">
      <c r="A14" t="s">
        <v>2177</v>
      </c>
      <c r="B14" t="s">
        <v>2178</v>
      </c>
      <c r="E14">
        <v>33338.1</v>
      </c>
      <c r="F14">
        <v>85043.2</v>
      </c>
      <c r="G14" s="2">
        <f aca="true" t="shared" si="0" ref="G14:G21">E14+7700000</f>
        <v>7733338.1</v>
      </c>
      <c r="H14" s="2">
        <f aca="true" t="shared" si="1" ref="H14:H21">F14+300000</f>
        <v>385043.2</v>
      </c>
      <c r="I14" s="103">
        <v>36</v>
      </c>
      <c r="J14" s="2">
        <v>194.6</v>
      </c>
      <c r="K14" s="2"/>
      <c r="L14" s="2">
        <v>7730929.629</v>
      </c>
      <c r="M14" s="2">
        <v>385007.663</v>
      </c>
      <c r="N14" s="2">
        <v>194.45</v>
      </c>
      <c r="O14" s="2">
        <f aca="true" t="shared" si="2" ref="O14:O41">G14-L14</f>
        <v>2408.470999999903</v>
      </c>
      <c r="P14" s="2">
        <f aca="true" t="shared" si="3" ref="P14:P41">H14-M14</f>
        <v>35.537000000011176</v>
      </c>
      <c r="Q14" s="2">
        <f aca="true" t="shared" si="4" ref="Q14:Q41">J14-N14</f>
        <v>0.15000000000000568</v>
      </c>
      <c r="R14" s="2" t="s">
        <v>2179</v>
      </c>
      <c r="S14" s="2">
        <v>0.04</v>
      </c>
      <c r="T14" s="2">
        <v>4.58</v>
      </c>
      <c r="U14" t="s">
        <v>2180</v>
      </c>
      <c r="W14" t="s">
        <v>2181</v>
      </c>
      <c r="Y14" t="s">
        <v>2182</v>
      </c>
    </row>
    <row r="15" spans="1:25" ht="12.75">
      <c r="A15" t="s">
        <v>2183</v>
      </c>
      <c r="B15" t="s">
        <v>2184</v>
      </c>
      <c r="E15">
        <v>16669.7</v>
      </c>
      <c r="F15">
        <v>84066.8</v>
      </c>
      <c r="G15" s="2">
        <f t="shared" si="0"/>
        <v>7716669.7</v>
      </c>
      <c r="H15" s="2">
        <f t="shared" si="1"/>
        <v>384066.8</v>
      </c>
      <c r="I15" s="103">
        <v>36</v>
      </c>
      <c r="J15" s="2">
        <v>168.16</v>
      </c>
      <c r="K15" s="2"/>
      <c r="L15" s="2">
        <v>7714269.518</v>
      </c>
      <c r="M15" s="2">
        <v>384031.923</v>
      </c>
      <c r="N15" s="2">
        <v>167.72</v>
      </c>
      <c r="O15" s="2">
        <f t="shared" si="2"/>
        <v>2400.18200000003</v>
      </c>
      <c r="P15" s="2">
        <f t="shared" si="3"/>
        <v>34.87699999997858</v>
      </c>
      <c r="Q15" s="2">
        <f t="shared" si="4"/>
        <v>0.4399999999999977</v>
      </c>
      <c r="R15" s="2" t="s">
        <v>2179</v>
      </c>
      <c r="S15" s="2">
        <v>0.04</v>
      </c>
      <c r="T15" s="2">
        <v>4.8</v>
      </c>
      <c r="U15" t="s">
        <v>2180</v>
      </c>
      <c r="W15" t="s">
        <v>2181</v>
      </c>
      <c r="Y15" t="s">
        <v>2182</v>
      </c>
    </row>
    <row r="16" spans="1:23" ht="12.75">
      <c r="A16" t="s">
        <v>2185</v>
      </c>
      <c r="B16" t="s">
        <v>2186</v>
      </c>
      <c r="E16">
        <v>25830.4</v>
      </c>
      <c r="F16">
        <v>88784.2</v>
      </c>
      <c r="G16" s="2">
        <f t="shared" si="0"/>
        <v>7725830.4</v>
      </c>
      <c r="H16" s="2">
        <f t="shared" si="1"/>
        <v>388784.2</v>
      </c>
      <c r="I16" s="103">
        <v>36</v>
      </c>
      <c r="J16" s="2"/>
      <c r="K16" s="2"/>
      <c r="L16" s="2">
        <v>7723425.855</v>
      </c>
      <c r="M16" s="2">
        <v>388746.657</v>
      </c>
      <c r="N16" s="2">
        <v>147.94</v>
      </c>
      <c r="O16" s="2">
        <f t="shared" si="2"/>
        <v>2404.5449999999255</v>
      </c>
      <c r="P16" s="2">
        <f t="shared" si="3"/>
        <v>37.54300000000512</v>
      </c>
      <c r="Q16" s="2">
        <f t="shared" si="4"/>
        <v>-147.94</v>
      </c>
      <c r="R16" s="2" t="s">
        <v>2179</v>
      </c>
      <c r="S16" s="2">
        <v>0.04</v>
      </c>
      <c r="T16" s="2">
        <v>2.79</v>
      </c>
      <c r="U16" t="s">
        <v>2180</v>
      </c>
      <c r="W16" t="s">
        <v>2187</v>
      </c>
    </row>
    <row r="17" spans="1:24" ht="12.75">
      <c r="A17" t="s">
        <v>2188</v>
      </c>
      <c r="B17" t="s">
        <v>2189</v>
      </c>
      <c r="C17" t="s">
        <v>2190</v>
      </c>
      <c r="E17">
        <v>25014.7</v>
      </c>
      <c r="F17">
        <v>86846.4</v>
      </c>
      <c r="G17" s="2">
        <f t="shared" si="0"/>
        <v>7725014.7</v>
      </c>
      <c r="H17" s="2">
        <f t="shared" si="1"/>
        <v>386846.4</v>
      </c>
      <c r="I17" s="103">
        <v>36</v>
      </c>
      <c r="J17" s="2">
        <v>43</v>
      </c>
      <c r="K17" s="2"/>
      <c r="L17" s="2">
        <v>7722610.141</v>
      </c>
      <c r="M17" s="2">
        <v>386809.866</v>
      </c>
      <c r="N17" s="2">
        <v>205.68</v>
      </c>
      <c r="O17" s="2">
        <f t="shared" si="2"/>
        <v>2404.5590000003576</v>
      </c>
      <c r="P17" s="2">
        <f t="shared" si="3"/>
        <v>36.53400000004331</v>
      </c>
      <c r="Q17" s="2">
        <f t="shared" si="4"/>
        <v>-162.68</v>
      </c>
      <c r="R17" s="2" t="s">
        <v>2191</v>
      </c>
      <c r="S17" s="2"/>
      <c r="T17" s="2">
        <v>3.28</v>
      </c>
      <c r="U17" t="s">
        <v>2180</v>
      </c>
      <c r="W17" t="s">
        <v>2187</v>
      </c>
      <c r="X17" t="s">
        <v>99</v>
      </c>
    </row>
    <row r="18" spans="1:23" ht="12.75">
      <c r="A18" t="s">
        <v>2192</v>
      </c>
      <c r="B18" t="s">
        <v>2193</v>
      </c>
      <c r="E18">
        <v>29835.2</v>
      </c>
      <c r="F18">
        <v>88711.1</v>
      </c>
      <c r="G18" s="2">
        <f t="shared" si="0"/>
        <v>7729835.2</v>
      </c>
      <c r="H18" s="2">
        <f t="shared" si="1"/>
        <v>388711.1</v>
      </c>
      <c r="I18" s="103">
        <v>36</v>
      </c>
      <c r="J18" s="2">
        <v>101.6</v>
      </c>
      <c r="K18" s="2"/>
      <c r="L18" s="2">
        <v>7727428.782</v>
      </c>
      <c r="M18" s="2">
        <v>388673.993</v>
      </c>
      <c r="N18" s="2">
        <v>101.77</v>
      </c>
      <c r="O18" s="2">
        <f t="shared" si="2"/>
        <v>2406.418000000529</v>
      </c>
      <c r="P18" s="2">
        <f t="shared" si="3"/>
        <v>37.10699999995995</v>
      </c>
      <c r="Q18" s="2">
        <f t="shared" si="4"/>
        <v>-0.1700000000000017</v>
      </c>
      <c r="R18" s="2" t="s">
        <v>2179</v>
      </c>
      <c r="S18" s="2">
        <v>0.06</v>
      </c>
      <c r="T18" s="2">
        <v>3.52</v>
      </c>
      <c r="U18" t="s">
        <v>2180</v>
      </c>
      <c r="W18" t="s">
        <v>2187</v>
      </c>
    </row>
    <row r="19" spans="1:23" ht="12.75">
      <c r="A19" t="s">
        <v>2194</v>
      </c>
      <c r="B19" t="s">
        <v>2195</v>
      </c>
      <c r="E19">
        <v>21344.8</v>
      </c>
      <c r="F19">
        <v>84792.3</v>
      </c>
      <c r="G19" s="2">
        <f t="shared" si="0"/>
        <v>7721344.8</v>
      </c>
      <c r="H19" s="2">
        <f t="shared" si="1"/>
        <v>384792.3</v>
      </c>
      <c r="I19" s="103">
        <v>36</v>
      </c>
      <c r="J19" s="2">
        <v>118.2</v>
      </c>
      <c r="K19" s="2"/>
      <c r="L19" s="2">
        <v>7718942.382</v>
      </c>
      <c r="M19" s="2">
        <v>384757.145</v>
      </c>
      <c r="N19" s="2">
        <v>117.91</v>
      </c>
      <c r="O19" s="2">
        <f t="shared" si="2"/>
        <v>2402.4179999995977</v>
      </c>
      <c r="P19" s="2">
        <f t="shared" si="3"/>
        <v>35.15499999996973</v>
      </c>
      <c r="Q19" s="2">
        <f t="shared" si="4"/>
        <v>0.29000000000000625</v>
      </c>
      <c r="R19" s="2" t="s">
        <v>2179</v>
      </c>
      <c r="S19" s="2">
        <v>0.05</v>
      </c>
      <c r="T19" s="2">
        <v>4.63</v>
      </c>
      <c r="U19" t="s">
        <v>2180</v>
      </c>
      <c r="W19" t="s">
        <v>2181</v>
      </c>
    </row>
    <row r="20" spans="1:20" ht="12.75">
      <c r="A20" t="s">
        <v>2196</v>
      </c>
      <c r="B20" t="s">
        <v>2197</v>
      </c>
      <c r="E20">
        <v>31883</v>
      </c>
      <c r="F20">
        <v>85751.8</v>
      </c>
      <c r="G20" s="2">
        <f t="shared" si="0"/>
        <v>7731883</v>
      </c>
      <c r="H20" s="2">
        <f t="shared" si="1"/>
        <v>385751.8</v>
      </c>
      <c r="I20" s="103">
        <v>36</v>
      </c>
      <c r="J20" s="2">
        <v>218.1</v>
      </c>
      <c r="K20" s="2"/>
      <c r="L20" s="2">
        <v>7729475.371</v>
      </c>
      <c r="M20" s="2">
        <v>385715.996</v>
      </c>
      <c r="N20" s="2">
        <v>217.91</v>
      </c>
      <c r="O20" s="2">
        <f t="shared" si="2"/>
        <v>2407.6289999997243</v>
      </c>
      <c r="P20" s="2">
        <f t="shared" si="3"/>
        <v>35.804000000003725</v>
      </c>
      <c r="Q20" s="2">
        <f t="shared" si="4"/>
        <v>0.18999999999999773</v>
      </c>
      <c r="R20" s="2" t="s">
        <v>2179</v>
      </c>
      <c r="S20" s="2">
        <v>0.14</v>
      </c>
      <c r="T20" s="2"/>
    </row>
    <row r="21" spans="1:25" ht="12.75">
      <c r="A21" t="s">
        <v>2198</v>
      </c>
      <c r="B21" t="s">
        <v>2199</v>
      </c>
      <c r="E21">
        <v>38950.9</v>
      </c>
      <c r="F21">
        <v>118271.4</v>
      </c>
      <c r="G21" s="2">
        <f t="shared" si="0"/>
        <v>7738950.9</v>
      </c>
      <c r="H21" s="2">
        <f t="shared" si="1"/>
        <v>418271.4</v>
      </c>
      <c r="I21" s="103">
        <v>36</v>
      </c>
      <c r="J21" s="2">
        <v>81.6</v>
      </c>
      <c r="K21" s="2"/>
      <c r="L21" s="2">
        <v>7736541.742</v>
      </c>
      <c r="M21" s="2">
        <v>418220.973</v>
      </c>
      <c r="N21" s="2">
        <v>80.42</v>
      </c>
      <c r="O21" s="2">
        <f t="shared" si="2"/>
        <v>2409.1580000007525</v>
      </c>
      <c r="P21" s="2">
        <f t="shared" si="3"/>
        <v>50.427000000025146</v>
      </c>
      <c r="Q21" s="2">
        <f t="shared" si="4"/>
        <v>1.1799999999999926</v>
      </c>
      <c r="R21" s="2" t="s">
        <v>2191</v>
      </c>
      <c r="S21" s="2"/>
      <c r="T21" s="2">
        <v>3</v>
      </c>
      <c r="U21" t="s">
        <v>2180</v>
      </c>
      <c r="W21" t="s">
        <v>2187</v>
      </c>
      <c r="Y21" t="s">
        <v>2200</v>
      </c>
    </row>
    <row r="22" spans="1:25" ht="12.75">
      <c r="A22" t="s">
        <v>2201</v>
      </c>
      <c r="B22" t="s">
        <v>2202</v>
      </c>
      <c r="E22">
        <v>40145.5</v>
      </c>
      <c r="F22">
        <v>117085.5</v>
      </c>
      <c r="G22" s="2">
        <f aca="true" t="shared" si="5" ref="G22:G30">E22+7700000</f>
        <v>7740145.5</v>
      </c>
      <c r="H22" s="2">
        <f aca="true" t="shared" si="6" ref="H22:H30">F22+300000</f>
        <v>417085.5</v>
      </c>
      <c r="I22" s="103">
        <v>36</v>
      </c>
      <c r="J22" s="2">
        <v>315.2</v>
      </c>
      <c r="K22" s="2"/>
      <c r="L22" s="2">
        <v>7737735.079</v>
      </c>
      <c r="M22" s="2">
        <v>417035.424</v>
      </c>
      <c r="N22" s="2">
        <v>313.94</v>
      </c>
      <c r="O22" s="2">
        <f t="shared" si="2"/>
        <v>2410.4210000000894</v>
      </c>
      <c r="P22" s="2">
        <f t="shared" si="3"/>
        <v>50.07600000000093</v>
      </c>
      <c r="Q22" s="2">
        <f t="shared" si="4"/>
        <v>1.259999999999991</v>
      </c>
      <c r="R22" s="2" t="s">
        <v>2191</v>
      </c>
      <c r="S22" s="2"/>
      <c r="T22" s="2">
        <v>3</v>
      </c>
      <c r="U22" t="s">
        <v>2180</v>
      </c>
      <c r="W22" t="s">
        <v>2187</v>
      </c>
      <c r="Y22" t="s">
        <v>2200</v>
      </c>
    </row>
    <row r="23" spans="1:25" ht="12.75">
      <c r="A23" t="s">
        <v>2203</v>
      </c>
      <c r="B23" t="s">
        <v>2204</v>
      </c>
      <c r="E23">
        <v>36416.7</v>
      </c>
      <c r="F23">
        <v>113375.4</v>
      </c>
      <c r="G23" s="2">
        <f>E23+7700000</f>
        <v>7736416.7</v>
      </c>
      <c r="H23" s="2">
        <f>F23+300000</f>
        <v>413375.4</v>
      </c>
      <c r="I23" s="103">
        <v>36</v>
      </c>
      <c r="J23" s="2">
        <v>350.3</v>
      </c>
      <c r="K23" s="2"/>
      <c r="L23" s="2">
        <v>7734008.838</v>
      </c>
      <c r="M23" s="2">
        <v>413326.603</v>
      </c>
      <c r="N23" s="2">
        <v>349.32</v>
      </c>
      <c r="O23" s="2">
        <f t="shared" si="2"/>
        <v>2407.861999999732</v>
      </c>
      <c r="P23" s="2">
        <f t="shared" si="3"/>
        <v>48.79700000002049</v>
      </c>
      <c r="Q23" s="2">
        <f t="shared" si="4"/>
        <v>0.9800000000000182</v>
      </c>
      <c r="R23" s="2" t="s">
        <v>2205</v>
      </c>
      <c r="S23" s="2">
        <v>1.9</v>
      </c>
      <c r="T23" s="2">
        <v>2</v>
      </c>
      <c r="U23" t="s">
        <v>2206</v>
      </c>
      <c r="W23" t="s">
        <v>2207</v>
      </c>
      <c r="Y23" t="s">
        <v>2208</v>
      </c>
    </row>
    <row r="24" spans="1:25" ht="12.75">
      <c r="A24" t="s">
        <v>2209</v>
      </c>
      <c r="B24" t="s">
        <v>2210</v>
      </c>
      <c r="E24">
        <v>36590.4</v>
      </c>
      <c r="F24">
        <v>117585.8</v>
      </c>
      <c r="G24" s="2">
        <f t="shared" si="5"/>
        <v>7736590.4</v>
      </c>
      <c r="H24" s="2">
        <f t="shared" si="6"/>
        <v>417585.8</v>
      </c>
      <c r="I24" s="103">
        <v>36</v>
      </c>
      <c r="J24" s="2">
        <v>256.1</v>
      </c>
      <c r="K24" s="2"/>
      <c r="L24" s="2">
        <v>7734182.912</v>
      </c>
      <c r="M24" s="2">
        <v>417535.269</v>
      </c>
      <c r="N24" s="2">
        <v>254.92</v>
      </c>
      <c r="O24" s="2">
        <f t="shared" si="2"/>
        <v>2407.488000000827</v>
      </c>
      <c r="P24" s="2">
        <f t="shared" si="3"/>
        <v>50.53100000001723</v>
      </c>
      <c r="Q24" s="2">
        <f t="shared" si="4"/>
        <v>1.1800000000000352</v>
      </c>
      <c r="R24" s="2" t="s">
        <v>2191</v>
      </c>
      <c r="S24" s="2"/>
      <c r="T24" s="2">
        <v>3</v>
      </c>
      <c r="U24" t="s">
        <v>2180</v>
      </c>
      <c r="W24" t="s">
        <v>2187</v>
      </c>
      <c r="Y24" t="s">
        <v>2211</v>
      </c>
    </row>
    <row r="25" spans="1:25" ht="12.75">
      <c r="A25" t="s">
        <v>2212</v>
      </c>
      <c r="B25" t="s">
        <v>2213</v>
      </c>
      <c r="E25">
        <v>40609.8</v>
      </c>
      <c r="F25">
        <v>119114</v>
      </c>
      <c r="G25" s="2">
        <f aca="true" t="shared" si="7" ref="G25:G80">E25+7700000</f>
        <v>7740609.8</v>
      </c>
      <c r="H25" s="2">
        <f aca="true" t="shared" si="8" ref="H25:H80">F25+300000</f>
        <v>419114</v>
      </c>
      <c r="I25" s="103">
        <v>36</v>
      </c>
      <c r="J25" s="2">
        <v>377.5</v>
      </c>
      <c r="K25" s="2"/>
      <c r="L25" s="2">
        <v>7738199.135</v>
      </c>
      <c r="M25" s="2">
        <v>419062.64</v>
      </c>
      <c r="N25" s="2">
        <v>376.73</v>
      </c>
      <c r="O25" s="2">
        <f t="shared" si="2"/>
        <v>2410.6650000000373</v>
      </c>
      <c r="P25" s="2">
        <f t="shared" si="3"/>
        <v>51.35999999998603</v>
      </c>
      <c r="Q25" s="2">
        <f t="shared" si="4"/>
        <v>0.7699999999999818</v>
      </c>
      <c r="R25" s="2" t="s">
        <v>2191</v>
      </c>
      <c r="S25" s="2"/>
      <c r="T25" s="2">
        <v>2</v>
      </c>
      <c r="U25" t="s">
        <v>2180</v>
      </c>
      <c r="W25" t="s">
        <v>2187</v>
      </c>
      <c r="X25" t="s">
        <v>2214</v>
      </c>
      <c r="Y25" t="s">
        <v>2200</v>
      </c>
    </row>
    <row r="26" spans="1:25" ht="12.75">
      <c r="A26" t="s">
        <v>2215</v>
      </c>
      <c r="B26" t="s">
        <v>2216</v>
      </c>
      <c r="E26">
        <v>40108.9</v>
      </c>
      <c r="F26">
        <v>119580.9</v>
      </c>
      <c r="G26" s="2">
        <f t="shared" si="5"/>
        <v>7740108.9</v>
      </c>
      <c r="H26" s="2">
        <f t="shared" si="6"/>
        <v>419580.9</v>
      </c>
      <c r="I26" s="103">
        <v>36</v>
      </c>
      <c r="J26" s="2">
        <v>417.6</v>
      </c>
      <c r="K26" s="2"/>
      <c r="L26" s="2">
        <v>7737698.601</v>
      </c>
      <c r="M26" s="2">
        <v>419529.381</v>
      </c>
      <c r="N26" s="2">
        <v>417.37</v>
      </c>
      <c r="O26" s="2">
        <f t="shared" si="2"/>
        <v>2410.299000000581</v>
      </c>
      <c r="P26" s="2">
        <f t="shared" si="3"/>
        <v>51.51900000002934</v>
      </c>
      <c r="Q26" s="2">
        <f t="shared" si="4"/>
        <v>0.2300000000000182</v>
      </c>
      <c r="R26" s="2" t="s">
        <v>2205</v>
      </c>
      <c r="S26" s="2">
        <v>1.44</v>
      </c>
      <c r="T26" s="2">
        <v>2.6</v>
      </c>
      <c r="U26" t="s">
        <v>2217</v>
      </c>
      <c r="X26" t="s">
        <v>2214</v>
      </c>
      <c r="Y26" t="s">
        <v>2200</v>
      </c>
    </row>
    <row r="27" spans="1:25" ht="12.75">
      <c r="A27" t="s">
        <v>2218</v>
      </c>
      <c r="B27" t="s">
        <v>2219</v>
      </c>
      <c r="E27">
        <v>34932.3</v>
      </c>
      <c r="F27">
        <v>119202.4</v>
      </c>
      <c r="G27" s="2">
        <f t="shared" si="5"/>
        <v>7734932.3</v>
      </c>
      <c r="H27" s="2">
        <f t="shared" si="6"/>
        <v>419202.4</v>
      </c>
      <c r="I27" s="103">
        <v>36</v>
      </c>
      <c r="J27" s="2">
        <v>191.9</v>
      </c>
      <c r="K27" s="2"/>
      <c r="L27" s="2">
        <v>7732525.339</v>
      </c>
      <c r="M27" s="2">
        <v>419151.348</v>
      </c>
      <c r="N27" s="2">
        <v>190.78</v>
      </c>
      <c r="O27" s="2">
        <f t="shared" si="2"/>
        <v>2406.9610000001267</v>
      </c>
      <c r="P27" s="2">
        <f t="shared" si="3"/>
        <v>51.052000000025146</v>
      </c>
      <c r="Q27" s="2">
        <f t="shared" si="4"/>
        <v>1.1200000000000045</v>
      </c>
      <c r="R27" s="2" t="s">
        <v>2191</v>
      </c>
      <c r="S27" s="2"/>
      <c r="T27" s="2">
        <v>3</v>
      </c>
      <c r="U27" t="s">
        <v>2180</v>
      </c>
      <c r="W27" t="s">
        <v>2187</v>
      </c>
      <c r="Y27" t="s">
        <v>2211</v>
      </c>
    </row>
    <row r="28" spans="1:25" ht="12.75">
      <c r="A28" t="s">
        <v>2220</v>
      </c>
      <c r="B28" t="s">
        <v>2221</v>
      </c>
      <c r="E28">
        <v>44859.4</v>
      </c>
      <c r="F28">
        <v>115344.7</v>
      </c>
      <c r="G28" s="2">
        <f>E28+7700000</f>
        <v>7744859.4</v>
      </c>
      <c r="H28" s="2">
        <f>F28+300000</f>
        <v>415344.7</v>
      </c>
      <c r="I28" s="103">
        <v>36</v>
      </c>
      <c r="J28" s="2">
        <v>264.4</v>
      </c>
      <c r="K28" s="2"/>
      <c r="L28" s="2">
        <v>7742447.132</v>
      </c>
      <c r="M28" s="2">
        <v>415295.564</v>
      </c>
      <c r="N28" s="2">
        <v>263.81</v>
      </c>
      <c r="O28" s="2">
        <f t="shared" si="2"/>
        <v>2412.2680000001565</v>
      </c>
      <c r="P28" s="2">
        <f t="shared" si="3"/>
        <v>49.1359999999986</v>
      </c>
      <c r="Q28" s="2">
        <f t="shared" si="4"/>
        <v>0.589999999999975</v>
      </c>
      <c r="R28" s="2" t="s">
        <v>2191</v>
      </c>
      <c r="S28" s="2"/>
      <c r="T28" s="2">
        <v>3</v>
      </c>
      <c r="U28" t="s">
        <v>2180</v>
      </c>
      <c r="W28" t="s">
        <v>2187</v>
      </c>
      <c r="Y28" t="s">
        <v>2200</v>
      </c>
    </row>
    <row r="29" spans="1:25" ht="12.75">
      <c r="A29" t="s">
        <v>2222</v>
      </c>
      <c r="B29" t="s">
        <v>2223</v>
      </c>
      <c r="E29">
        <v>46809.9</v>
      </c>
      <c r="F29">
        <v>113693.6</v>
      </c>
      <c r="G29" s="2">
        <f t="shared" si="5"/>
        <v>7746809.9</v>
      </c>
      <c r="H29" s="2">
        <f t="shared" si="6"/>
        <v>413693.6</v>
      </c>
      <c r="I29" s="103">
        <v>36</v>
      </c>
      <c r="J29" s="2">
        <v>30.3</v>
      </c>
      <c r="K29" s="2"/>
      <c r="L29" s="2">
        <v>7744396.147</v>
      </c>
      <c r="M29" s="2">
        <v>413644.959</v>
      </c>
      <c r="N29" s="2">
        <v>30.94</v>
      </c>
      <c r="O29" s="2">
        <f t="shared" si="2"/>
        <v>2413.7530000004917</v>
      </c>
      <c r="P29" s="2">
        <f t="shared" si="3"/>
        <v>48.64100000000326</v>
      </c>
      <c r="Q29" s="2">
        <f t="shared" si="4"/>
        <v>-0.6400000000000006</v>
      </c>
      <c r="R29" s="2" t="s">
        <v>2191</v>
      </c>
      <c r="S29" s="2"/>
      <c r="T29" s="2"/>
      <c r="Y29" t="s">
        <v>2200</v>
      </c>
    </row>
    <row r="30" spans="1:25" ht="12.75">
      <c r="A30" t="s">
        <v>2224</v>
      </c>
      <c r="B30" t="s">
        <v>2225</v>
      </c>
      <c r="E30">
        <v>46145.6</v>
      </c>
      <c r="F30">
        <v>118690.4</v>
      </c>
      <c r="G30" s="2">
        <f t="shared" si="5"/>
        <v>7746145.6</v>
      </c>
      <c r="H30" s="2">
        <f t="shared" si="6"/>
        <v>418690.4</v>
      </c>
      <c r="I30" s="103">
        <v>36</v>
      </c>
      <c r="J30" s="2">
        <v>38.9</v>
      </c>
      <c r="K30" s="2"/>
      <c r="L30" s="2">
        <v>7743732</v>
      </c>
      <c r="M30" s="2">
        <v>418639.463</v>
      </c>
      <c r="N30" s="2">
        <v>38.7</v>
      </c>
      <c r="O30" s="2">
        <f t="shared" si="2"/>
        <v>2413.5999999996275</v>
      </c>
      <c r="P30" s="2">
        <f t="shared" si="3"/>
        <v>50.93700000003446</v>
      </c>
      <c r="Q30" s="2">
        <f t="shared" si="4"/>
        <v>0.19999999999999574</v>
      </c>
      <c r="R30" s="2" t="s">
        <v>2191</v>
      </c>
      <c r="S30" s="2"/>
      <c r="T30" s="2">
        <v>2.78</v>
      </c>
      <c r="U30" t="s">
        <v>2226</v>
      </c>
      <c r="W30" t="s">
        <v>2227</v>
      </c>
      <c r="X30" t="s">
        <v>2214</v>
      </c>
      <c r="Y30" t="s">
        <v>2200</v>
      </c>
    </row>
    <row r="31" spans="1:25" ht="12.75">
      <c r="A31" t="s">
        <v>2228</v>
      </c>
      <c r="B31" t="s">
        <v>2229</v>
      </c>
      <c r="E31">
        <v>41464.9</v>
      </c>
      <c r="F31">
        <v>117954.9</v>
      </c>
      <c r="G31" s="2">
        <f t="shared" si="7"/>
        <v>7741464.9</v>
      </c>
      <c r="H31" s="2">
        <f t="shared" si="8"/>
        <v>417954.9</v>
      </c>
      <c r="I31" s="103">
        <v>36</v>
      </c>
      <c r="J31" s="2">
        <v>47.8</v>
      </c>
      <c r="K31" s="2"/>
      <c r="L31" s="2">
        <v>7739053.678</v>
      </c>
      <c r="M31" s="2">
        <v>417904.269</v>
      </c>
      <c r="N31" s="2">
        <v>47.96</v>
      </c>
      <c r="O31" s="2">
        <f t="shared" si="2"/>
        <v>2411.222000000067</v>
      </c>
      <c r="P31" s="2">
        <f t="shared" si="3"/>
        <v>50.631000000052154</v>
      </c>
      <c r="Q31" s="2">
        <f t="shared" si="4"/>
        <v>-0.1600000000000037</v>
      </c>
      <c r="R31" s="2" t="s">
        <v>2191</v>
      </c>
      <c r="S31" s="2"/>
      <c r="T31" s="2">
        <v>3</v>
      </c>
      <c r="U31" t="s">
        <v>2180</v>
      </c>
      <c r="W31" t="s">
        <v>2187</v>
      </c>
      <c r="X31" t="s">
        <v>2214</v>
      </c>
      <c r="Y31" t="s">
        <v>2200</v>
      </c>
    </row>
    <row r="32" spans="1:25" ht="12.75">
      <c r="A32" t="s">
        <v>2230</v>
      </c>
      <c r="B32" t="s">
        <v>2231</v>
      </c>
      <c r="E32">
        <v>39542.4</v>
      </c>
      <c r="F32">
        <v>116384.9</v>
      </c>
      <c r="G32" s="2">
        <f>E32+7700000</f>
        <v>7739542.4</v>
      </c>
      <c r="H32" s="2">
        <f>F32+300000</f>
        <v>416384.9</v>
      </c>
      <c r="I32" s="103">
        <v>36</v>
      </c>
      <c r="J32" s="2">
        <v>360.5</v>
      </c>
      <c r="K32" s="2"/>
      <c r="L32" s="2">
        <v>7737132.594</v>
      </c>
      <c r="M32" s="2">
        <v>416335.29</v>
      </c>
      <c r="N32" s="2">
        <v>359.44</v>
      </c>
      <c r="O32" s="2">
        <f t="shared" si="2"/>
        <v>2409.806000000797</v>
      </c>
      <c r="P32" s="2">
        <f t="shared" si="3"/>
        <v>49.61000000004424</v>
      </c>
      <c r="Q32" s="2">
        <f t="shared" si="4"/>
        <v>1.0600000000000023</v>
      </c>
      <c r="R32" s="2" t="s">
        <v>2191</v>
      </c>
      <c r="S32" s="2"/>
      <c r="T32" s="2">
        <v>3</v>
      </c>
      <c r="U32" t="s">
        <v>2180</v>
      </c>
      <c r="W32" t="s">
        <v>2187</v>
      </c>
      <c r="Y32" t="s">
        <v>2200</v>
      </c>
    </row>
    <row r="33" spans="1:25" ht="12.75">
      <c r="A33" t="s">
        <v>2232</v>
      </c>
      <c r="B33" t="s">
        <v>2233</v>
      </c>
      <c r="E33">
        <v>45819.2</v>
      </c>
      <c r="F33">
        <v>115653.6</v>
      </c>
      <c r="G33" s="2">
        <f>E33+7700000</f>
        <v>7745819.2</v>
      </c>
      <c r="H33" s="2">
        <f>F33+300000</f>
        <v>415653.6</v>
      </c>
      <c r="I33" s="103">
        <v>36</v>
      </c>
      <c r="J33" s="2">
        <v>41.8</v>
      </c>
      <c r="K33" s="2"/>
      <c r="L33" s="2">
        <v>7743405.269</v>
      </c>
      <c r="M33" s="2">
        <v>415604.012</v>
      </c>
      <c r="N33" s="2">
        <v>41.56</v>
      </c>
      <c r="O33" s="2">
        <f t="shared" si="2"/>
        <v>2413.930999999866</v>
      </c>
      <c r="P33" s="2">
        <f t="shared" si="3"/>
        <v>49.587999999988824</v>
      </c>
      <c r="Q33" s="2">
        <f t="shared" si="4"/>
        <v>0.23999999999999488</v>
      </c>
      <c r="R33" s="2" t="s">
        <v>2234</v>
      </c>
      <c r="S33" s="2"/>
      <c r="T33" s="2"/>
      <c r="U33" t="s">
        <v>2235</v>
      </c>
      <c r="W33" t="s">
        <v>2236</v>
      </c>
      <c r="Y33" t="s">
        <v>2200</v>
      </c>
    </row>
    <row r="34" spans="1:23" ht="12.75">
      <c r="A34" t="s">
        <v>2237</v>
      </c>
      <c r="B34" t="s">
        <v>2233</v>
      </c>
      <c r="D34" t="s">
        <v>2238</v>
      </c>
      <c r="G34" s="2"/>
      <c r="H34" s="2"/>
      <c r="I34" s="103"/>
      <c r="J34" s="2"/>
      <c r="K34" s="2"/>
      <c r="L34" s="2"/>
      <c r="M34" s="2"/>
      <c r="N34" s="2"/>
      <c r="O34" s="2"/>
      <c r="P34" s="2"/>
      <c r="Q34" s="2"/>
      <c r="R34" s="2"/>
      <c r="S34" s="2"/>
      <c r="T34" s="2"/>
      <c r="W34" t="s">
        <v>2239</v>
      </c>
    </row>
    <row r="35" spans="1:25" ht="12.75">
      <c r="A35" t="s">
        <v>2240</v>
      </c>
      <c r="B35" t="s">
        <v>2241</v>
      </c>
      <c r="E35">
        <v>42319.7</v>
      </c>
      <c r="F35">
        <v>114993.3</v>
      </c>
      <c r="G35" s="2">
        <f t="shared" si="7"/>
        <v>7742319.7</v>
      </c>
      <c r="H35" s="2">
        <f t="shared" si="8"/>
        <v>414993.3</v>
      </c>
      <c r="I35" s="103">
        <v>36</v>
      </c>
      <c r="J35" s="2">
        <v>424</v>
      </c>
      <c r="K35" s="2"/>
      <c r="L35" s="2">
        <v>7739908.606</v>
      </c>
      <c r="M35" s="2">
        <v>414944.257</v>
      </c>
      <c r="N35" s="2">
        <v>423.35</v>
      </c>
      <c r="O35" s="2">
        <f t="shared" si="2"/>
        <v>2411.0940000005066</v>
      </c>
      <c r="P35" s="2">
        <f t="shared" si="3"/>
        <v>49.04300000000512</v>
      </c>
      <c r="Q35" s="2">
        <f t="shared" si="4"/>
        <v>0.6499999999999773</v>
      </c>
      <c r="R35" s="2" t="s">
        <v>2179</v>
      </c>
      <c r="S35" s="2"/>
      <c r="T35" s="2">
        <v>8.15</v>
      </c>
      <c r="U35" t="s">
        <v>2242</v>
      </c>
      <c r="Y35" t="s">
        <v>2200</v>
      </c>
    </row>
    <row r="36" spans="1:25" ht="12.75">
      <c r="A36" t="s">
        <v>2243</v>
      </c>
      <c r="B36" t="s">
        <v>2244</v>
      </c>
      <c r="E36">
        <v>47163.7</v>
      </c>
      <c r="F36">
        <v>115454.1</v>
      </c>
      <c r="G36" s="2">
        <f t="shared" si="7"/>
        <v>7747163.7</v>
      </c>
      <c r="H36" s="2">
        <f t="shared" si="8"/>
        <v>415454.1</v>
      </c>
      <c r="I36" s="103">
        <v>36</v>
      </c>
      <c r="J36" s="2"/>
      <c r="K36" s="2"/>
      <c r="L36" s="2">
        <v>7744749.15</v>
      </c>
      <c r="M36" s="2">
        <v>415404.812</v>
      </c>
      <c r="N36" s="2">
        <v>3.66</v>
      </c>
      <c r="O36" s="2">
        <f t="shared" si="2"/>
        <v>2414.5499999998137</v>
      </c>
      <c r="P36" s="2">
        <f t="shared" si="3"/>
        <v>49.288000000000466</v>
      </c>
      <c r="Q36" s="2">
        <f t="shared" si="4"/>
        <v>-3.66</v>
      </c>
      <c r="R36" s="2" t="s">
        <v>2245</v>
      </c>
      <c r="S36" s="2"/>
      <c r="T36" s="2"/>
      <c r="U36" t="s">
        <v>2246</v>
      </c>
      <c r="W36" t="s">
        <v>2247</v>
      </c>
      <c r="Y36" t="s">
        <v>2200</v>
      </c>
    </row>
    <row r="37" spans="1:25" ht="12.75">
      <c r="A37" t="s">
        <v>2248</v>
      </c>
      <c r="B37" t="s">
        <v>2249</v>
      </c>
      <c r="E37">
        <v>44628.8</v>
      </c>
      <c r="F37">
        <v>118826.6</v>
      </c>
      <c r="G37" s="2">
        <f t="shared" si="7"/>
        <v>7744628.8</v>
      </c>
      <c r="H37" s="2">
        <f t="shared" si="8"/>
        <v>418826.6</v>
      </c>
      <c r="I37" s="103">
        <v>36</v>
      </c>
      <c r="J37" s="2">
        <v>147</v>
      </c>
      <c r="K37" s="2"/>
      <c r="L37" s="2">
        <v>7742216.042</v>
      </c>
      <c r="M37" s="2">
        <v>418775.624</v>
      </c>
      <c r="N37" s="2">
        <v>146.49</v>
      </c>
      <c r="O37" s="2">
        <f t="shared" si="2"/>
        <v>2412.7579999994487</v>
      </c>
      <c r="P37" s="2">
        <f t="shared" si="3"/>
        <v>50.97599999996601</v>
      </c>
      <c r="Q37" s="2">
        <f t="shared" si="4"/>
        <v>0.5099999999999909</v>
      </c>
      <c r="R37" s="2" t="s">
        <v>2191</v>
      </c>
      <c r="S37" s="2"/>
      <c r="T37" s="2">
        <v>3</v>
      </c>
      <c r="U37" t="s">
        <v>2180</v>
      </c>
      <c r="W37" t="s">
        <v>2187</v>
      </c>
      <c r="X37" t="s">
        <v>2214</v>
      </c>
      <c r="Y37" t="s">
        <v>2200</v>
      </c>
    </row>
    <row r="38" spans="1:25" ht="12.75">
      <c r="A38" t="s">
        <v>2250</v>
      </c>
      <c r="B38" t="s">
        <v>2251</v>
      </c>
      <c r="E38">
        <v>44243.6</v>
      </c>
      <c r="F38">
        <v>118778.2</v>
      </c>
      <c r="G38" s="2">
        <f t="shared" si="7"/>
        <v>7744243.6</v>
      </c>
      <c r="H38" s="2">
        <f t="shared" si="8"/>
        <v>418778.2</v>
      </c>
      <c r="I38" s="103">
        <v>36</v>
      </c>
      <c r="J38" s="2">
        <v>157.9</v>
      </c>
      <c r="K38" s="2"/>
      <c r="L38" s="2">
        <v>7741831.12</v>
      </c>
      <c r="M38" s="2">
        <v>418727.013</v>
      </c>
      <c r="N38" s="2">
        <v>157.54</v>
      </c>
      <c r="O38" s="2">
        <f t="shared" si="2"/>
        <v>2412.4799999995157</v>
      </c>
      <c r="P38" s="2">
        <f t="shared" si="3"/>
        <v>51.18700000003446</v>
      </c>
      <c r="Q38" s="2">
        <f t="shared" si="4"/>
        <v>0.36000000000001364</v>
      </c>
      <c r="R38" s="2" t="s">
        <v>2205</v>
      </c>
      <c r="S38" s="2">
        <v>1.57</v>
      </c>
      <c r="T38" s="2">
        <v>1.57</v>
      </c>
      <c r="U38" t="s">
        <v>2206</v>
      </c>
      <c r="W38" t="s">
        <v>2252</v>
      </c>
      <c r="X38" t="s">
        <v>2214</v>
      </c>
      <c r="Y38" t="s">
        <v>2200</v>
      </c>
    </row>
    <row r="39" spans="1:25" ht="12.75">
      <c r="A39" t="s">
        <v>2253</v>
      </c>
      <c r="B39" t="s">
        <v>2254</v>
      </c>
      <c r="E39">
        <v>43927.3</v>
      </c>
      <c r="F39">
        <v>112684.2</v>
      </c>
      <c r="G39" s="2">
        <f t="shared" si="7"/>
        <v>7743927.3</v>
      </c>
      <c r="H39" s="2">
        <f t="shared" si="8"/>
        <v>412684.2</v>
      </c>
      <c r="I39" s="103">
        <v>36</v>
      </c>
      <c r="J39" s="2">
        <v>301</v>
      </c>
      <c r="K39" s="2"/>
      <c r="L39" s="2">
        <v>7741514.981</v>
      </c>
      <c r="M39" s="2">
        <v>412636.306</v>
      </c>
      <c r="N39" s="2">
        <v>302.3</v>
      </c>
      <c r="O39" s="2">
        <f t="shared" si="2"/>
        <v>2412.319000000134</v>
      </c>
      <c r="P39" s="2">
        <f t="shared" si="3"/>
        <v>47.89400000002934</v>
      </c>
      <c r="Q39" s="2">
        <f t="shared" si="4"/>
        <v>-1.3000000000000114</v>
      </c>
      <c r="R39" s="2" t="s">
        <v>2205</v>
      </c>
      <c r="S39" s="2">
        <v>1.9</v>
      </c>
      <c r="T39" s="2">
        <v>1.9</v>
      </c>
      <c r="U39" t="s">
        <v>2206</v>
      </c>
      <c r="W39" t="s">
        <v>2255</v>
      </c>
      <c r="Y39" t="s">
        <v>2200</v>
      </c>
    </row>
    <row r="40" spans="1:25" ht="12.75">
      <c r="A40" t="s">
        <v>2256</v>
      </c>
      <c r="B40" t="s">
        <v>2257</v>
      </c>
      <c r="E40">
        <v>34312.6</v>
      </c>
      <c r="F40">
        <v>93606.1</v>
      </c>
      <c r="G40" s="2">
        <f t="shared" si="7"/>
        <v>7734312.6</v>
      </c>
      <c r="H40" s="2">
        <f t="shared" si="8"/>
        <v>393606.1</v>
      </c>
      <c r="I40" s="103">
        <v>36</v>
      </c>
      <c r="J40" s="2">
        <v>191.6</v>
      </c>
      <c r="K40" s="2"/>
      <c r="L40" s="2">
        <v>7731903.704</v>
      </c>
      <c r="M40" s="2">
        <v>393567.013</v>
      </c>
      <c r="N40" s="2">
        <v>191.77</v>
      </c>
      <c r="O40" s="2">
        <f t="shared" si="2"/>
        <v>2408.895999999717</v>
      </c>
      <c r="P40" s="2">
        <f t="shared" si="3"/>
        <v>39.086999999999534</v>
      </c>
      <c r="Q40" s="2">
        <f t="shared" si="4"/>
        <v>-0.17000000000001592</v>
      </c>
      <c r="R40" s="2" t="s">
        <v>2179</v>
      </c>
      <c r="S40" s="2">
        <v>0.05</v>
      </c>
      <c r="T40" s="2">
        <v>2.87</v>
      </c>
      <c r="U40" t="s">
        <v>2180</v>
      </c>
      <c r="W40" t="s">
        <v>2187</v>
      </c>
      <c r="Y40" t="s">
        <v>2258</v>
      </c>
    </row>
    <row r="41" spans="1:25" ht="12.75">
      <c r="A41" t="s">
        <v>2259</v>
      </c>
      <c r="B41" t="s">
        <v>2260</v>
      </c>
      <c r="E41">
        <v>46101</v>
      </c>
      <c r="F41">
        <v>116582.8</v>
      </c>
      <c r="G41" s="2">
        <f t="shared" si="7"/>
        <v>7746101</v>
      </c>
      <c r="H41" s="2">
        <f t="shared" si="8"/>
        <v>416582.8</v>
      </c>
      <c r="I41" s="103">
        <v>36</v>
      </c>
      <c r="J41" s="2">
        <v>48.8</v>
      </c>
      <c r="K41" s="2"/>
      <c r="L41" s="2">
        <v>7743687.405</v>
      </c>
      <c r="M41" s="2">
        <v>416532.694</v>
      </c>
      <c r="N41" s="2">
        <v>48.53</v>
      </c>
      <c r="O41" s="2">
        <f t="shared" si="2"/>
        <v>2413.5949999997392</v>
      </c>
      <c r="P41" s="2">
        <f t="shared" si="3"/>
        <v>50.10599999997066</v>
      </c>
      <c r="Q41" s="2">
        <f t="shared" si="4"/>
        <v>0.269999999999996</v>
      </c>
      <c r="R41" s="2" t="s">
        <v>2179</v>
      </c>
      <c r="S41" s="2"/>
      <c r="T41" s="2">
        <v>3</v>
      </c>
      <c r="U41" t="s">
        <v>2180</v>
      </c>
      <c r="W41" t="s">
        <v>2187</v>
      </c>
      <c r="X41" t="s">
        <v>2214</v>
      </c>
      <c r="Y41" t="s">
        <v>2200</v>
      </c>
    </row>
    <row r="42" spans="1:25" ht="12.75">
      <c r="A42" t="s">
        <v>2261</v>
      </c>
      <c r="B42" t="s">
        <v>2262</v>
      </c>
      <c r="E42">
        <v>46115.4</v>
      </c>
      <c r="F42">
        <v>116596.5</v>
      </c>
      <c r="G42" s="2">
        <f t="shared" si="7"/>
        <v>7746115.4</v>
      </c>
      <c r="H42" s="2">
        <f t="shared" si="8"/>
        <v>416596.5</v>
      </c>
      <c r="I42" s="103">
        <v>36</v>
      </c>
      <c r="J42" s="2"/>
      <c r="K42" s="2"/>
      <c r="O42" s="2"/>
      <c r="P42" s="2"/>
      <c r="Q42" s="2"/>
      <c r="T42" s="2"/>
      <c r="U42" t="s">
        <v>2242</v>
      </c>
      <c r="W42" t="s">
        <v>2262</v>
      </c>
      <c r="X42" t="s">
        <v>2214</v>
      </c>
      <c r="Y42" t="s">
        <v>2200</v>
      </c>
    </row>
    <row r="43" spans="1:25" ht="12.75">
      <c r="A43" t="s">
        <v>2263</v>
      </c>
      <c r="B43" t="s">
        <v>2264</v>
      </c>
      <c r="E43">
        <v>33577.4</v>
      </c>
      <c r="F43">
        <v>121360.8</v>
      </c>
      <c r="G43" s="2">
        <f t="shared" si="7"/>
        <v>7733577.4</v>
      </c>
      <c r="H43" s="2">
        <f t="shared" si="8"/>
        <v>421360.8</v>
      </c>
      <c r="I43" s="103">
        <v>36</v>
      </c>
      <c r="J43" s="2">
        <v>253.1</v>
      </c>
      <c r="K43" s="2"/>
      <c r="L43" s="2">
        <v>7731170.995</v>
      </c>
      <c r="M43" s="2">
        <v>421309.259</v>
      </c>
      <c r="N43" s="2">
        <v>251.88</v>
      </c>
      <c r="O43" s="2">
        <f aca="true" t="shared" si="9" ref="O43:O54">G43-L43</f>
        <v>2406.4050000002608</v>
      </c>
      <c r="P43" s="2">
        <f aca="true" t="shared" si="10" ref="P43:P54">H43-M43</f>
        <v>51.540999999968335</v>
      </c>
      <c r="Q43" s="2">
        <f aca="true" t="shared" si="11" ref="Q43:Q74">J43-N43</f>
        <v>1.2199999999999989</v>
      </c>
      <c r="R43" s="2" t="s">
        <v>2191</v>
      </c>
      <c r="S43" s="2"/>
      <c r="T43" s="2">
        <v>3</v>
      </c>
      <c r="U43" t="s">
        <v>2180</v>
      </c>
      <c r="W43" t="s">
        <v>2187</v>
      </c>
      <c r="Y43" t="s">
        <v>2208</v>
      </c>
    </row>
    <row r="44" spans="1:25" ht="12.75">
      <c r="A44" t="s">
        <v>2265</v>
      </c>
      <c r="B44" t="s">
        <v>2266</v>
      </c>
      <c r="E44">
        <v>35867</v>
      </c>
      <c r="F44">
        <v>119782.5</v>
      </c>
      <c r="G44" s="2">
        <f t="shared" si="7"/>
        <v>7735867</v>
      </c>
      <c r="H44" s="2">
        <f t="shared" si="8"/>
        <v>419782.5</v>
      </c>
      <c r="I44" s="103">
        <v>36</v>
      </c>
      <c r="J44" s="2">
        <v>207.1</v>
      </c>
      <c r="K44" s="2"/>
      <c r="L44" s="2">
        <v>7733459.871</v>
      </c>
      <c r="M44" s="2">
        <v>419731.277</v>
      </c>
      <c r="N44" s="2">
        <v>205.94</v>
      </c>
      <c r="O44" s="2">
        <f t="shared" si="9"/>
        <v>2407.1289999997243</v>
      </c>
      <c r="P44" s="2">
        <f t="shared" si="10"/>
        <v>51.22299999999814</v>
      </c>
      <c r="Q44" s="2">
        <f t="shared" si="11"/>
        <v>1.1599999999999966</v>
      </c>
      <c r="R44" s="2" t="s">
        <v>2191</v>
      </c>
      <c r="S44" s="2"/>
      <c r="T44" s="2">
        <v>3</v>
      </c>
      <c r="U44" t="s">
        <v>2180</v>
      </c>
      <c r="W44" t="s">
        <v>2187</v>
      </c>
      <c r="X44" t="s">
        <v>2214</v>
      </c>
      <c r="Y44" t="s">
        <v>2211</v>
      </c>
    </row>
    <row r="45" spans="1:25" ht="12.75">
      <c r="A45" t="s">
        <v>2267</v>
      </c>
      <c r="B45" t="s">
        <v>2268</v>
      </c>
      <c r="E45">
        <v>20360.4</v>
      </c>
      <c r="F45">
        <v>107064.5</v>
      </c>
      <c r="G45" s="2">
        <f t="shared" si="7"/>
        <v>7720360.4</v>
      </c>
      <c r="H45" s="2">
        <f t="shared" si="8"/>
        <v>407064.5</v>
      </c>
      <c r="I45" s="103">
        <v>36</v>
      </c>
      <c r="J45" s="2">
        <v>308.1</v>
      </c>
      <c r="K45" s="2"/>
      <c r="L45" s="2">
        <v>7717958.985</v>
      </c>
      <c r="M45" s="2">
        <v>407019.656</v>
      </c>
      <c r="N45" s="2">
        <v>307.98</v>
      </c>
      <c r="O45" s="2">
        <f t="shared" si="9"/>
        <v>2401.4150000000373</v>
      </c>
      <c r="P45" s="2">
        <f t="shared" si="10"/>
        <v>44.84399999998277</v>
      </c>
      <c r="Q45" s="2">
        <f t="shared" si="11"/>
        <v>0.12000000000000455</v>
      </c>
      <c r="R45" s="2" t="s">
        <v>2191</v>
      </c>
      <c r="S45" s="2"/>
      <c r="T45" s="2">
        <v>3</v>
      </c>
      <c r="U45" t="s">
        <v>2180</v>
      </c>
      <c r="W45" t="s">
        <v>2187</v>
      </c>
      <c r="Y45" t="s">
        <v>2269</v>
      </c>
    </row>
    <row r="46" spans="1:25" ht="12.75">
      <c r="A46" t="s">
        <v>2270</v>
      </c>
      <c r="B46" t="s">
        <v>2271</v>
      </c>
      <c r="E46">
        <v>17805.8</v>
      </c>
      <c r="F46">
        <v>112042</v>
      </c>
      <c r="G46" s="2">
        <f>E46+7700000</f>
        <v>7717805.8</v>
      </c>
      <c r="H46" s="2">
        <f>F46+300000</f>
        <v>412042</v>
      </c>
      <c r="I46" s="103">
        <v>36</v>
      </c>
      <c r="J46" s="2">
        <v>232.6</v>
      </c>
      <c r="K46" s="2"/>
      <c r="L46" s="2">
        <v>7715405.107</v>
      </c>
      <c r="M46" s="2">
        <v>411995.045</v>
      </c>
      <c r="N46" s="2">
        <v>229.61</v>
      </c>
      <c r="O46" s="2">
        <f t="shared" si="9"/>
        <v>2400.69299999997</v>
      </c>
      <c r="P46" s="2">
        <f t="shared" si="10"/>
        <v>46.9550000000163</v>
      </c>
      <c r="Q46" s="2">
        <f t="shared" si="11"/>
        <v>2.9899999999999807</v>
      </c>
      <c r="R46" s="2" t="s">
        <v>2272</v>
      </c>
      <c r="S46" s="2">
        <v>1.1</v>
      </c>
      <c r="T46" s="2"/>
      <c r="Y46" t="s">
        <v>2273</v>
      </c>
    </row>
    <row r="47" spans="1:25" ht="12.75">
      <c r="A47" t="s">
        <v>2274</v>
      </c>
      <c r="B47" t="s">
        <v>2275</v>
      </c>
      <c r="E47">
        <v>24980.3</v>
      </c>
      <c r="F47">
        <v>99868.8</v>
      </c>
      <c r="G47" s="2">
        <f t="shared" si="7"/>
        <v>7724980.3</v>
      </c>
      <c r="H47" s="2">
        <f t="shared" si="8"/>
        <v>399868.8</v>
      </c>
      <c r="I47" s="103">
        <v>36</v>
      </c>
      <c r="J47" s="2">
        <v>303.1</v>
      </c>
      <c r="K47" s="2"/>
      <c r="L47" s="2">
        <v>7722576.055</v>
      </c>
      <c r="M47" s="2">
        <v>399826.536</v>
      </c>
      <c r="N47" s="2">
        <v>303.13</v>
      </c>
      <c r="O47" s="2">
        <f t="shared" si="9"/>
        <v>2404.2450000001118</v>
      </c>
      <c r="P47" s="2">
        <f t="shared" si="10"/>
        <v>42.26399999996647</v>
      </c>
      <c r="Q47" s="2">
        <f t="shared" si="11"/>
        <v>-0.029999999999972715</v>
      </c>
      <c r="R47" s="2" t="s">
        <v>2179</v>
      </c>
      <c r="S47" s="2">
        <v>0.04</v>
      </c>
      <c r="T47" s="2">
        <v>2.03</v>
      </c>
      <c r="U47" t="s">
        <v>2180</v>
      </c>
      <c r="W47" t="s">
        <v>2187</v>
      </c>
      <c r="Y47" t="s">
        <v>2258</v>
      </c>
    </row>
    <row r="48" spans="1:25" ht="12.75">
      <c r="A48" t="s">
        <v>2276</v>
      </c>
      <c r="B48" t="s">
        <v>2277</v>
      </c>
      <c r="E48">
        <v>20955.4</v>
      </c>
      <c r="F48">
        <v>103207.2</v>
      </c>
      <c r="G48" s="2">
        <f t="shared" si="7"/>
        <v>7720955.4</v>
      </c>
      <c r="H48" s="2">
        <f t="shared" si="8"/>
        <v>403207.2</v>
      </c>
      <c r="I48" s="103">
        <v>36</v>
      </c>
      <c r="J48" s="2">
        <v>260.4</v>
      </c>
      <c r="K48" s="2"/>
      <c r="L48" s="2">
        <v>7718553.169</v>
      </c>
      <c r="M48" s="2">
        <v>403163.744</v>
      </c>
      <c r="N48" s="2">
        <v>260.61</v>
      </c>
      <c r="O48" s="2">
        <f t="shared" si="9"/>
        <v>2402.231000000611</v>
      </c>
      <c r="P48" s="2">
        <f t="shared" si="10"/>
        <v>43.45600000000559</v>
      </c>
      <c r="Q48" s="2">
        <f t="shared" si="11"/>
        <v>-0.21000000000003638</v>
      </c>
      <c r="R48" s="2" t="s">
        <v>2191</v>
      </c>
      <c r="S48" s="2"/>
      <c r="T48" s="2">
        <v>3.27</v>
      </c>
      <c r="U48" t="s">
        <v>2180</v>
      </c>
      <c r="W48" t="s">
        <v>2187</v>
      </c>
      <c r="Y48" t="s">
        <v>2278</v>
      </c>
    </row>
    <row r="49" spans="1:25" ht="12.75">
      <c r="A49" t="s">
        <v>2279</v>
      </c>
      <c r="B49" t="s">
        <v>2280</v>
      </c>
      <c r="E49">
        <v>18577.9</v>
      </c>
      <c r="F49">
        <v>118461.2</v>
      </c>
      <c r="G49" s="2">
        <f t="shared" si="7"/>
        <v>7718577.9</v>
      </c>
      <c r="H49" s="2">
        <f t="shared" si="8"/>
        <v>418461.2</v>
      </c>
      <c r="I49" s="103">
        <v>36</v>
      </c>
      <c r="J49" s="2">
        <v>219.8</v>
      </c>
      <c r="K49" s="2"/>
      <c r="L49" s="2">
        <v>7716177.158</v>
      </c>
      <c r="M49" s="2">
        <v>418411.75</v>
      </c>
      <c r="N49" s="2">
        <v>218.81</v>
      </c>
      <c r="O49" s="2">
        <f t="shared" si="9"/>
        <v>2400.7420000005513</v>
      </c>
      <c r="P49" s="2">
        <f t="shared" si="10"/>
        <v>49.45000000001164</v>
      </c>
      <c r="Q49" s="2">
        <f t="shared" si="11"/>
        <v>0.9900000000000091</v>
      </c>
      <c r="R49" s="2" t="s">
        <v>2191</v>
      </c>
      <c r="S49" s="2"/>
      <c r="T49" s="2">
        <v>3</v>
      </c>
      <c r="U49" t="s">
        <v>2180</v>
      </c>
      <c r="W49" t="s">
        <v>2187</v>
      </c>
      <c r="X49" t="s">
        <v>2214</v>
      </c>
      <c r="Y49" t="s">
        <v>2281</v>
      </c>
    </row>
    <row r="50" spans="1:25" ht="12.75">
      <c r="A50" t="s">
        <v>2282</v>
      </c>
      <c r="B50" t="s">
        <v>2283</v>
      </c>
      <c r="E50">
        <v>22409.5</v>
      </c>
      <c r="F50">
        <v>121282.9</v>
      </c>
      <c r="G50" s="2">
        <f t="shared" si="7"/>
        <v>7722409.5</v>
      </c>
      <c r="H50" s="2">
        <f t="shared" si="8"/>
        <v>421282.9</v>
      </c>
      <c r="I50" s="103">
        <v>36</v>
      </c>
      <c r="J50" s="2">
        <v>259.12</v>
      </c>
      <c r="K50" s="2"/>
      <c r="L50" s="2">
        <v>7720006.877</v>
      </c>
      <c r="M50" s="2">
        <v>421231.798</v>
      </c>
      <c r="N50" s="2">
        <v>257.89</v>
      </c>
      <c r="O50" s="2">
        <f t="shared" si="9"/>
        <v>2402.622999999672</v>
      </c>
      <c r="P50" s="2">
        <f t="shared" si="10"/>
        <v>51.102000000013504</v>
      </c>
      <c r="Q50" s="2">
        <f t="shared" si="11"/>
        <v>1.2300000000000182</v>
      </c>
      <c r="R50" s="2" t="s">
        <v>2191</v>
      </c>
      <c r="S50" s="2"/>
      <c r="T50" s="2">
        <v>3</v>
      </c>
      <c r="U50" t="s">
        <v>2180</v>
      </c>
      <c r="W50" t="s">
        <v>2187</v>
      </c>
      <c r="X50" t="s">
        <v>2284</v>
      </c>
      <c r="Y50" t="s">
        <v>2281</v>
      </c>
    </row>
    <row r="51" spans="1:25" ht="12.75">
      <c r="A51" t="s">
        <v>2285</v>
      </c>
      <c r="B51" t="s">
        <v>2286</v>
      </c>
      <c r="E51">
        <v>28125.6</v>
      </c>
      <c r="F51">
        <v>97094.8</v>
      </c>
      <c r="G51" s="2">
        <f t="shared" si="7"/>
        <v>7728125.6</v>
      </c>
      <c r="H51" s="2">
        <f t="shared" si="8"/>
        <v>397094.8</v>
      </c>
      <c r="I51" s="103">
        <v>36</v>
      </c>
      <c r="J51" s="2">
        <v>187.5</v>
      </c>
      <c r="K51" s="2"/>
      <c r="L51" s="2">
        <v>7725719.625</v>
      </c>
      <c r="M51" s="2">
        <v>397053.85</v>
      </c>
      <c r="N51" s="2">
        <v>187.49</v>
      </c>
      <c r="O51" s="2">
        <f t="shared" si="9"/>
        <v>2405.9749999996275</v>
      </c>
      <c r="P51" s="2">
        <f t="shared" si="10"/>
        <v>40.95000000001164</v>
      </c>
      <c r="Q51" s="2">
        <f t="shared" si="11"/>
        <v>0.009999999999990905</v>
      </c>
      <c r="R51" s="2" t="s">
        <v>2191</v>
      </c>
      <c r="S51" s="2"/>
      <c r="T51" s="2">
        <v>2.31</v>
      </c>
      <c r="U51" t="s">
        <v>2180</v>
      </c>
      <c r="W51" t="s">
        <v>2187</v>
      </c>
      <c r="Y51" t="s">
        <v>2258</v>
      </c>
    </row>
    <row r="52" spans="1:25" ht="12.75">
      <c r="A52" t="s">
        <v>2287</v>
      </c>
      <c r="B52" t="s">
        <v>2288</v>
      </c>
      <c r="E52">
        <v>21797.5</v>
      </c>
      <c r="F52">
        <v>119899.3</v>
      </c>
      <c r="G52" s="2">
        <f t="shared" si="7"/>
        <v>7721797.5</v>
      </c>
      <c r="H52" s="2">
        <f t="shared" si="8"/>
        <v>419899.3</v>
      </c>
      <c r="I52" s="103">
        <v>36</v>
      </c>
      <c r="J52" s="2">
        <v>110.6</v>
      </c>
      <c r="K52" s="2"/>
      <c r="L52" s="2">
        <v>7719395.098</v>
      </c>
      <c r="M52" s="2">
        <v>419848.867</v>
      </c>
      <c r="N52" s="2">
        <v>109.33</v>
      </c>
      <c r="O52" s="2">
        <f t="shared" si="9"/>
        <v>2402.401999999769</v>
      </c>
      <c r="P52" s="2">
        <f t="shared" si="10"/>
        <v>50.432999999960884</v>
      </c>
      <c r="Q52" s="2">
        <f t="shared" si="11"/>
        <v>1.269999999999996</v>
      </c>
      <c r="R52" s="2" t="s">
        <v>2191</v>
      </c>
      <c r="S52" s="2"/>
      <c r="T52" s="2">
        <v>3</v>
      </c>
      <c r="U52" t="s">
        <v>2180</v>
      </c>
      <c r="W52" t="s">
        <v>2187</v>
      </c>
      <c r="Y52" t="s">
        <v>2281</v>
      </c>
    </row>
    <row r="53" spans="1:25" ht="12.75">
      <c r="A53" t="s">
        <v>2289</v>
      </c>
      <c r="B53" t="s">
        <v>2290</v>
      </c>
      <c r="E53">
        <v>23300.2</v>
      </c>
      <c r="F53">
        <v>119249</v>
      </c>
      <c r="G53" s="2">
        <f t="shared" si="7"/>
        <v>7723300.2</v>
      </c>
      <c r="H53" s="2">
        <f t="shared" si="8"/>
        <v>419249</v>
      </c>
      <c r="I53" s="103">
        <v>36</v>
      </c>
      <c r="J53" s="2">
        <v>239.1</v>
      </c>
      <c r="K53" s="2"/>
      <c r="L53" s="2">
        <v>7720897.457</v>
      </c>
      <c r="M53" s="2">
        <v>419198.515</v>
      </c>
      <c r="N53" s="2">
        <v>238.18</v>
      </c>
      <c r="O53" s="2">
        <f t="shared" si="9"/>
        <v>2402.742999999784</v>
      </c>
      <c r="P53" s="2">
        <f t="shared" si="10"/>
        <v>50.48499999998603</v>
      </c>
      <c r="Q53" s="2">
        <f t="shared" si="11"/>
        <v>0.9199999999999875</v>
      </c>
      <c r="R53" s="2" t="s">
        <v>2191</v>
      </c>
      <c r="S53" s="2"/>
      <c r="T53" s="2">
        <v>3</v>
      </c>
      <c r="U53" t="s">
        <v>2180</v>
      </c>
      <c r="W53" t="s">
        <v>2187</v>
      </c>
      <c r="Y53" t="s">
        <v>2291</v>
      </c>
    </row>
    <row r="54" spans="1:25" ht="12.75">
      <c r="A54" t="s">
        <v>2292</v>
      </c>
      <c r="B54" t="s">
        <v>2293</v>
      </c>
      <c r="E54">
        <v>32049.6</v>
      </c>
      <c r="F54">
        <v>92351.7</v>
      </c>
      <c r="G54" s="2">
        <f t="shared" si="7"/>
        <v>7732049.6</v>
      </c>
      <c r="H54" s="2">
        <f t="shared" si="8"/>
        <v>392351.7</v>
      </c>
      <c r="I54" s="103">
        <v>36</v>
      </c>
      <c r="J54" s="2">
        <v>98.6</v>
      </c>
      <c r="K54" s="2"/>
      <c r="L54" s="2">
        <v>7729641.894</v>
      </c>
      <c r="M54" s="2">
        <v>392312.875</v>
      </c>
      <c r="N54" s="2">
        <v>98.66</v>
      </c>
      <c r="O54" s="2">
        <f t="shared" si="9"/>
        <v>2407.705999999307</v>
      </c>
      <c r="P54" s="2">
        <f t="shared" si="10"/>
        <v>38.82500000001164</v>
      </c>
      <c r="Q54" s="2">
        <f t="shared" si="11"/>
        <v>-0.060000000000002274</v>
      </c>
      <c r="R54" s="2" t="s">
        <v>2179</v>
      </c>
      <c r="S54" s="2">
        <v>0.05</v>
      </c>
      <c r="T54" s="2">
        <v>3.11</v>
      </c>
      <c r="U54" t="s">
        <v>2180</v>
      </c>
      <c r="W54" t="s">
        <v>2187</v>
      </c>
      <c r="Y54" t="s">
        <v>2258</v>
      </c>
    </row>
    <row r="55" spans="1:25" ht="12.75">
      <c r="A55" t="s">
        <v>2294</v>
      </c>
      <c r="B55" t="s">
        <v>2295</v>
      </c>
      <c r="E55">
        <v>20686.5</v>
      </c>
      <c r="F55">
        <v>109956</v>
      </c>
      <c r="G55" s="2">
        <f t="shared" si="7"/>
        <v>7720686.5</v>
      </c>
      <c r="H55" s="2">
        <f t="shared" si="8"/>
        <v>409956</v>
      </c>
      <c r="I55" s="103">
        <v>36</v>
      </c>
      <c r="J55" s="2">
        <v>405.2</v>
      </c>
      <c r="K55" s="2"/>
      <c r="L55" s="2">
        <v>7718284.774</v>
      </c>
      <c r="M55" s="2">
        <v>409909.748</v>
      </c>
      <c r="N55" s="2">
        <v>404.97</v>
      </c>
      <c r="O55" s="2">
        <f aca="true" t="shared" si="12" ref="O55:P59">G55-L55</f>
        <v>2401.7259999997914</v>
      </c>
      <c r="P55" s="2">
        <f t="shared" si="12"/>
        <v>46.25199999997858</v>
      </c>
      <c r="Q55" s="2">
        <f t="shared" si="11"/>
        <v>0.22999999999996135</v>
      </c>
      <c r="R55" s="2" t="s">
        <v>2179</v>
      </c>
      <c r="S55" s="2"/>
      <c r="T55" s="2">
        <v>5.44</v>
      </c>
      <c r="U55" t="s">
        <v>2180</v>
      </c>
      <c r="W55" t="s">
        <v>2187</v>
      </c>
      <c r="Y55" t="s">
        <v>2269</v>
      </c>
    </row>
    <row r="56" spans="1:25" ht="12.75">
      <c r="A56" t="s">
        <v>2296</v>
      </c>
      <c r="B56" t="s">
        <v>2297</v>
      </c>
      <c r="E56">
        <v>25491.2</v>
      </c>
      <c r="F56">
        <v>120198.3</v>
      </c>
      <c r="G56" s="2">
        <f t="shared" si="7"/>
        <v>7725491.2</v>
      </c>
      <c r="H56" s="2">
        <f t="shared" si="8"/>
        <v>420198.3</v>
      </c>
      <c r="I56" s="103">
        <v>36</v>
      </c>
      <c r="J56" s="2">
        <v>100.5</v>
      </c>
      <c r="K56" s="2"/>
      <c r="L56" s="2">
        <v>7723087.428</v>
      </c>
      <c r="M56" s="2">
        <v>420147.578</v>
      </c>
      <c r="N56" s="2">
        <v>99.46</v>
      </c>
      <c r="O56" s="2">
        <f t="shared" si="12"/>
        <v>2403.771999999881</v>
      </c>
      <c r="P56" s="2">
        <f t="shared" si="12"/>
        <v>50.72200000000885</v>
      </c>
      <c r="Q56" s="2">
        <f t="shared" si="11"/>
        <v>1.0400000000000063</v>
      </c>
      <c r="R56" s="2" t="s">
        <v>2191</v>
      </c>
      <c r="S56" s="2"/>
      <c r="T56" s="2">
        <v>3</v>
      </c>
      <c r="U56" t="s">
        <v>2180</v>
      </c>
      <c r="W56" t="s">
        <v>2187</v>
      </c>
      <c r="X56" t="s">
        <v>2298</v>
      </c>
      <c r="Y56" t="s">
        <v>2291</v>
      </c>
    </row>
    <row r="57" spans="1:25" ht="12.75">
      <c r="A57" t="s">
        <v>2299</v>
      </c>
      <c r="B57" t="s">
        <v>2300</v>
      </c>
      <c r="E57">
        <v>16869.1</v>
      </c>
      <c r="F57">
        <v>113192.9</v>
      </c>
      <c r="G57" s="2">
        <f t="shared" si="7"/>
        <v>7716869.1</v>
      </c>
      <c r="H57" s="2">
        <f t="shared" si="8"/>
        <v>413192.9</v>
      </c>
      <c r="I57" s="103">
        <v>36</v>
      </c>
      <c r="J57" s="2">
        <v>322.9</v>
      </c>
      <c r="K57" s="2"/>
      <c r="L57" s="2">
        <v>7714468.807</v>
      </c>
      <c r="M57" s="2">
        <v>413145.646</v>
      </c>
      <c r="N57" s="2">
        <v>322.25</v>
      </c>
      <c r="O57" s="2">
        <f t="shared" si="12"/>
        <v>2400.2929999995977</v>
      </c>
      <c r="P57" s="2">
        <f t="shared" si="12"/>
        <v>47.25400000001537</v>
      </c>
      <c r="Q57" s="2">
        <f t="shared" si="11"/>
        <v>0.6499999999999773</v>
      </c>
      <c r="R57" s="2" t="s">
        <v>2191</v>
      </c>
      <c r="S57" s="2"/>
      <c r="T57" s="2">
        <v>3</v>
      </c>
      <c r="U57" t="s">
        <v>2301</v>
      </c>
      <c r="W57" t="s">
        <v>2187</v>
      </c>
      <c r="Y57" t="s">
        <v>2269</v>
      </c>
    </row>
    <row r="58" spans="1:25" ht="12.75">
      <c r="A58" t="s">
        <v>2302</v>
      </c>
      <c r="B58" t="s">
        <v>2303</v>
      </c>
      <c r="E58">
        <v>17249.9</v>
      </c>
      <c r="F58">
        <v>114324.6</v>
      </c>
      <c r="G58" s="2">
        <f t="shared" si="7"/>
        <v>7717249.9</v>
      </c>
      <c r="H58" s="2">
        <f t="shared" si="8"/>
        <v>414324.6</v>
      </c>
      <c r="I58" s="103">
        <v>36</v>
      </c>
      <c r="J58" s="2">
        <v>179.5</v>
      </c>
      <c r="K58" s="2"/>
      <c r="L58" s="2">
        <v>7714849.414</v>
      </c>
      <c r="M58" s="2">
        <v>414276.818</v>
      </c>
      <c r="N58" s="2">
        <v>178.68</v>
      </c>
      <c r="O58" s="2">
        <f t="shared" si="12"/>
        <v>2400.486000000499</v>
      </c>
      <c r="P58" s="2">
        <f t="shared" si="12"/>
        <v>47.78199999994831</v>
      </c>
      <c r="Q58" s="2">
        <f t="shared" si="11"/>
        <v>0.8199999999999932</v>
      </c>
      <c r="R58" s="2" t="s">
        <v>2191</v>
      </c>
      <c r="S58" s="2"/>
      <c r="T58" s="2">
        <v>3</v>
      </c>
      <c r="U58" t="s">
        <v>2180</v>
      </c>
      <c r="W58" t="s">
        <v>2187</v>
      </c>
      <c r="Y58" t="s">
        <v>2304</v>
      </c>
    </row>
    <row r="59" spans="1:25" ht="12.75">
      <c r="A59" t="s">
        <v>2305</v>
      </c>
      <c r="B59" t="s">
        <v>2306</v>
      </c>
      <c r="E59">
        <v>27986.5</v>
      </c>
      <c r="F59">
        <v>118850.8</v>
      </c>
      <c r="G59" s="2">
        <f t="shared" si="7"/>
        <v>7727986.5</v>
      </c>
      <c r="H59" s="2">
        <f t="shared" si="8"/>
        <v>418850.8</v>
      </c>
      <c r="I59" s="103">
        <v>36</v>
      </c>
      <c r="J59" s="2">
        <v>321.8</v>
      </c>
      <c r="K59" s="2"/>
      <c r="L59" s="2">
        <v>7725581.758</v>
      </c>
      <c r="M59" s="2">
        <v>418800.37</v>
      </c>
      <c r="N59" s="2">
        <v>320.65</v>
      </c>
      <c r="O59" s="2">
        <f t="shared" si="12"/>
        <v>2404.74199999962</v>
      </c>
      <c r="P59" s="2">
        <f t="shared" si="12"/>
        <v>50.429999999993015</v>
      </c>
      <c r="Q59" s="2">
        <f t="shared" si="11"/>
        <v>1.150000000000034</v>
      </c>
      <c r="R59" s="2" t="s">
        <v>2179</v>
      </c>
      <c r="S59" s="2">
        <v>0.05</v>
      </c>
      <c r="T59" s="2">
        <v>3</v>
      </c>
      <c r="U59" t="s">
        <v>2180</v>
      </c>
      <c r="W59" t="s">
        <v>2187</v>
      </c>
      <c r="Y59" t="s">
        <v>2208</v>
      </c>
    </row>
    <row r="60" spans="1:25" ht="12.75">
      <c r="A60" t="s">
        <v>2307</v>
      </c>
      <c r="B60" t="s">
        <v>2308</v>
      </c>
      <c r="E60">
        <v>18278.3</v>
      </c>
      <c r="F60">
        <v>112815.5</v>
      </c>
      <c r="G60" s="2">
        <f t="shared" si="7"/>
        <v>7718278.3</v>
      </c>
      <c r="H60" s="2">
        <f t="shared" si="8"/>
        <v>412815.5</v>
      </c>
      <c r="I60" s="103">
        <v>36</v>
      </c>
      <c r="J60" s="2">
        <v>304.4</v>
      </c>
      <c r="K60" s="2"/>
      <c r="L60" s="2">
        <v>7715877.387</v>
      </c>
      <c r="M60" s="2">
        <v>412768.274</v>
      </c>
      <c r="N60" s="2">
        <v>303.52</v>
      </c>
      <c r="O60" s="2">
        <f aca="true" t="shared" si="13" ref="O60:O74">G60-L60</f>
        <v>2400.9129999997094</v>
      </c>
      <c r="P60" s="2">
        <f aca="true" t="shared" si="14" ref="P60:P74">H60-M60</f>
        <v>47.226000000024214</v>
      </c>
      <c r="Q60" s="2">
        <f t="shared" si="11"/>
        <v>0.8799999999999955</v>
      </c>
      <c r="R60" s="2" t="s">
        <v>2191</v>
      </c>
      <c r="S60" s="2"/>
      <c r="T60" s="2">
        <v>3</v>
      </c>
      <c r="U60" t="s">
        <v>2180</v>
      </c>
      <c r="X60" t="s">
        <v>2284</v>
      </c>
      <c r="Y60" t="s">
        <v>2269</v>
      </c>
    </row>
    <row r="61" spans="1:25" ht="12.75">
      <c r="A61" t="s">
        <v>2309</v>
      </c>
      <c r="B61" t="s">
        <v>2310</v>
      </c>
      <c r="E61">
        <v>31303.6</v>
      </c>
      <c r="F61">
        <v>119829.6</v>
      </c>
      <c r="G61" s="2">
        <f t="shared" si="7"/>
        <v>7731303.6</v>
      </c>
      <c r="H61" s="2">
        <f t="shared" si="8"/>
        <v>419829.6</v>
      </c>
      <c r="I61" s="103">
        <v>36</v>
      </c>
      <c r="J61" s="2">
        <v>68.8</v>
      </c>
      <c r="K61" s="2"/>
      <c r="L61" s="2">
        <v>7728897.48</v>
      </c>
      <c r="M61" s="2">
        <v>419778.613</v>
      </c>
      <c r="N61" s="2">
        <v>66.59</v>
      </c>
      <c r="O61" s="2">
        <f t="shared" si="13"/>
        <v>2406.1199999991804</v>
      </c>
      <c r="P61" s="2">
        <f t="shared" si="14"/>
        <v>50.98699999996461</v>
      </c>
      <c r="Q61" s="2">
        <f t="shared" si="11"/>
        <v>2.2099999999999937</v>
      </c>
      <c r="R61" s="2" t="s">
        <v>2191</v>
      </c>
      <c r="S61" s="2"/>
      <c r="T61" s="2">
        <v>4.72</v>
      </c>
      <c r="U61" t="s">
        <v>2180</v>
      </c>
      <c r="W61" t="s">
        <v>2187</v>
      </c>
      <c r="X61" t="s">
        <v>2298</v>
      </c>
      <c r="Y61" t="s">
        <v>2208</v>
      </c>
    </row>
    <row r="62" spans="1:25" ht="12.75">
      <c r="A62" t="s">
        <v>2311</v>
      </c>
      <c r="B62" t="s">
        <v>2312</v>
      </c>
      <c r="E62">
        <v>29056.1</v>
      </c>
      <c r="F62">
        <v>95226.1</v>
      </c>
      <c r="G62" s="2">
        <f t="shared" si="7"/>
        <v>7729056.1</v>
      </c>
      <c r="H62" s="2">
        <f t="shared" si="8"/>
        <v>395226.1</v>
      </c>
      <c r="I62" s="103">
        <v>36</v>
      </c>
      <c r="J62" s="2">
        <v>213.7</v>
      </c>
      <c r="K62" s="2"/>
      <c r="L62" s="2">
        <v>7726650.32</v>
      </c>
      <c r="M62" s="2">
        <v>395185.879</v>
      </c>
      <c r="N62" s="2">
        <v>213.87</v>
      </c>
      <c r="O62" s="2">
        <f t="shared" si="13"/>
        <v>2405.7799999993294</v>
      </c>
      <c r="P62" s="2">
        <f t="shared" si="14"/>
        <v>40.22099999996135</v>
      </c>
      <c r="Q62" s="2">
        <f t="shared" si="11"/>
        <v>-0.17000000000001592</v>
      </c>
      <c r="R62" s="2" t="s">
        <v>2191</v>
      </c>
      <c r="S62" s="2"/>
      <c r="T62" s="2">
        <v>5.38</v>
      </c>
      <c r="U62" t="s">
        <v>2180</v>
      </c>
      <c r="W62" t="s">
        <v>2187</v>
      </c>
      <c r="Y62" t="s">
        <v>2258</v>
      </c>
    </row>
    <row r="63" spans="1:25" ht="12.75">
      <c r="A63" t="s">
        <v>2313</v>
      </c>
      <c r="B63" t="s">
        <v>2314</v>
      </c>
      <c r="E63">
        <v>16368.6</v>
      </c>
      <c r="F63">
        <v>106273.6</v>
      </c>
      <c r="G63" s="2">
        <f t="shared" si="7"/>
        <v>7716368.6</v>
      </c>
      <c r="H63" s="2">
        <f t="shared" si="8"/>
        <v>406273.6</v>
      </c>
      <c r="I63" s="103">
        <v>36</v>
      </c>
      <c r="J63" s="2">
        <v>335.7</v>
      </c>
      <c r="K63" s="2"/>
      <c r="L63" s="2">
        <v>7713968.213</v>
      </c>
      <c r="M63" s="2">
        <v>406229.018</v>
      </c>
      <c r="N63" s="2">
        <v>333.41</v>
      </c>
      <c r="O63" s="2">
        <f t="shared" si="13"/>
        <v>2400.386999999173</v>
      </c>
      <c r="P63" s="2">
        <f t="shared" si="14"/>
        <v>44.58199999999488</v>
      </c>
      <c r="Q63" s="2">
        <f t="shared" si="11"/>
        <v>2.2899999999999636</v>
      </c>
      <c r="R63" s="2" t="s">
        <v>2191</v>
      </c>
      <c r="S63" s="2"/>
      <c r="T63" s="2"/>
      <c r="U63" t="s">
        <v>2301</v>
      </c>
      <c r="W63" t="s">
        <v>2187</v>
      </c>
      <c r="X63" t="s">
        <v>2214</v>
      </c>
      <c r="Y63" t="s">
        <v>2269</v>
      </c>
    </row>
    <row r="64" spans="1:25" ht="12.75">
      <c r="A64" t="s">
        <v>2315</v>
      </c>
      <c r="B64" t="s">
        <v>2316</v>
      </c>
      <c r="E64">
        <v>18940</v>
      </c>
      <c r="F64">
        <v>118013.8</v>
      </c>
      <c r="G64" s="2">
        <f t="shared" si="7"/>
        <v>7718940</v>
      </c>
      <c r="H64" s="2">
        <f t="shared" si="8"/>
        <v>418013.8</v>
      </c>
      <c r="I64" s="103">
        <v>36</v>
      </c>
      <c r="J64" s="2">
        <v>128</v>
      </c>
      <c r="K64" s="2"/>
      <c r="L64" s="2">
        <v>7716539.083</v>
      </c>
      <c r="M64" s="2">
        <v>417964.459</v>
      </c>
      <c r="N64" s="2">
        <v>127.04</v>
      </c>
      <c r="O64" s="2">
        <f t="shared" si="13"/>
        <v>2400.917000000365</v>
      </c>
      <c r="P64" s="2">
        <f t="shared" si="14"/>
        <v>49.3410000000149</v>
      </c>
      <c r="Q64" s="2">
        <f t="shared" si="11"/>
        <v>0.9599999999999937</v>
      </c>
      <c r="R64" s="2" t="s">
        <v>2191</v>
      </c>
      <c r="S64" s="2"/>
      <c r="T64" s="2">
        <v>3</v>
      </c>
      <c r="U64" t="s">
        <v>2180</v>
      </c>
      <c r="W64" t="s">
        <v>2187</v>
      </c>
      <c r="Y64" t="s">
        <v>2281</v>
      </c>
    </row>
    <row r="65" spans="1:25" ht="12.75">
      <c r="A65" t="s">
        <v>2317</v>
      </c>
      <c r="B65" t="s">
        <v>1262</v>
      </c>
      <c r="E65">
        <v>19287.8</v>
      </c>
      <c r="F65">
        <v>109841.8</v>
      </c>
      <c r="G65" s="2">
        <f t="shared" si="7"/>
        <v>7719287.8</v>
      </c>
      <c r="H65" s="2">
        <f t="shared" si="8"/>
        <v>409841.8</v>
      </c>
      <c r="I65" s="103">
        <v>36</v>
      </c>
      <c r="J65" s="2">
        <v>381.5</v>
      </c>
      <c r="K65" s="2"/>
      <c r="L65" s="2">
        <v>7716886.728</v>
      </c>
      <c r="M65" s="2">
        <v>409795.524</v>
      </c>
      <c r="N65" s="2">
        <v>381.28</v>
      </c>
      <c r="O65" s="2">
        <f t="shared" si="13"/>
        <v>2401.0719999996945</v>
      </c>
      <c r="P65" s="2">
        <f t="shared" si="14"/>
        <v>46.27600000001257</v>
      </c>
      <c r="Q65" s="2">
        <f t="shared" si="11"/>
        <v>0.22000000000002728</v>
      </c>
      <c r="R65" s="2" t="s">
        <v>2191</v>
      </c>
      <c r="S65" s="2"/>
      <c r="T65" s="2">
        <v>2.97</v>
      </c>
      <c r="U65" t="s">
        <v>2180</v>
      </c>
      <c r="W65" t="s">
        <v>2187</v>
      </c>
      <c r="Y65" t="s">
        <v>2269</v>
      </c>
    </row>
    <row r="66" spans="1:25" ht="12.75">
      <c r="A66" t="s">
        <v>2318</v>
      </c>
      <c r="B66" t="s">
        <v>2319</v>
      </c>
      <c r="E66">
        <v>30356</v>
      </c>
      <c r="F66">
        <v>94117.2</v>
      </c>
      <c r="G66" s="2">
        <f t="shared" si="7"/>
        <v>7730356</v>
      </c>
      <c r="H66" s="2">
        <f t="shared" si="8"/>
        <v>394117.2</v>
      </c>
      <c r="I66" s="103">
        <v>36</v>
      </c>
      <c r="J66" s="2">
        <v>97.6</v>
      </c>
      <c r="K66" s="2"/>
      <c r="L66" s="2">
        <v>7727949.505</v>
      </c>
      <c r="M66" s="2">
        <v>394077.785</v>
      </c>
      <c r="N66" s="2">
        <v>97.73</v>
      </c>
      <c r="O66" s="2">
        <f t="shared" si="13"/>
        <v>2406.4950000001118</v>
      </c>
      <c r="P66" s="2">
        <f t="shared" si="14"/>
        <v>39.41500000003725</v>
      </c>
      <c r="Q66" s="2">
        <f t="shared" si="11"/>
        <v>-0.13000000000000966</v>
      </c>
      <c r="R66" s="2" t="s">
        <v>2320</v>
      </c>
      <c r="S66" s="2"/>
      <c r="T66" s="2">
        <v>3</v>
      </c>
      <c r="U66" t="s">
        <v>2180</v>
      </c>
      <c r="W66" t="s">
        <v>2187</v>
      </c>
      <c r="X66" t="s">
        <v>2321</v>
      </c>
      <c r="Y66" t="s">
        <v>2258</v>
      </c>
    </row>
    <row r="67" spans="1:25" ht="12.75">
      <c r="A67" t="s">
        <v>2322</v>
      </c>
      <c r="B67" t="s">
        <v>2323</v>
      </c>
      <c r="E67">
        <v>32416.5</v>
      </c>
      <c r="F67">
        <v>118948.1</v>
      </c>
      <c r="G67" s="2">
        <f t="shared" si="7"/>
        <v>7732416.5</v>
      </c>
      <c r="H67" s="2">
        <f t="shared" si="8"/>
        <v>418948.1</v>
      </c>
      <c r="I67" s="103">
        <v>36</v>
      </c>
      <c r="J67" s="2">
        <v>250.2</v>
      </c>
      <c r="K67" s="2"/>
      <c r="L67" s="2">
        <v>7730010.303</v>
      </c>
      <c r="M67" s="2">
        <v>418897.263</v>
      </c>
      <c r="N67" s="2">
        <v>248.98</v>
      </c>
      <c r="O67" s="2">
        <f t="shared" si="13"/>
        <v>2406.1969999996945</v>
      </c>
      <c r="P67" s="2">
        <f t="shared" si="14"/>
        <v>50.836999999999534</v>
      </c>
      <c r="Q67" s="2">
        <f t="shared" si="11"/>
        <v>1.2199999999999989</v>
      </c>
      <c r="R67" s="2" t="s">
        <v>2191</v>
      </c>
      <c r="S67" s="2"/>
      <c r="T67" s="2">
        <v>3</v>
      </c>
      <c r="U67" t="s">
        <v>2180</v>
      </c>
      <c r="W67" t="s">
        <v>2187</v>
      </c>
      <c r="Y67" t="s">
        <v>2208</v>
      </c>
    </row>
    <row r="68" spans="1:25" ht="12.75">
      <c r="A68" t="s">
        <v>2324</v>
      </c>
      <c r="B68" t="s">
        <v>2325</v>
      </c>
      <c r="E68">
        <v>24208.6</v>
      </c>
      <c r="F68">
        <v>128816.1</v>
      </c>
      <c r="G68" s="2">
        <f t="shared" si="7"/>
        <v>7724208.6</v>
      </c>
      <c r="H68" s="2">
        <f t="shared" si="8"/>
        <v>428816.1</v>
      </c>
      <c r="I68" s="103">
        <v>36</v>
      </c>
      <c r="J68" s="2">
        <v>291.8</v>
      </c>
      <c r="K68" s="2"/>
      <c r="L68" s="2">
        <v>7721805.657</v>
      </c>
      <c r="M68" s="2">
        <v>428762.017</v>
      </c>
      <c r="N68" s="2">
        <v>290.49</v>
      </c>
      <c r="O68" s="2">
        <f t="shared" si="13"/>
        <v>2402.94299999997</v>
      </c>
      <c r="P68" s="2">
        <f t="shared" si="14"/>
        <v>54.08299999998417</v>
      </c>
      <c r="Q68" s="2">
        <f t="shared" si="11"/>
        <v>1.3100000000000023</v>
      </c>
      <c r="R68" s="2" t="s">
        <v>2205</v>
      </c>
      <c r="S68" s="2"/>
      <c r="T68" s="2">
        <v>2.1</v>
      </c>
      <c r="U68" t="s">
        <v>2206</v>
      </c>
      <c r="W68" t="s">
        <v>2252</v>
      </c>
      <c r="X68" t="s">
        <v>2214</v>
      </c>
      <c r="Y68" t="s">
        <v>2326</v>
      </c>
    </row>
    <row r="69" spans="1:25" ht="12.75">
      <c r="A69" t="s">
        <v>2327</v>
      </c>
      <c r="B69" t="s">
        <v>2328</v>
      </c>
      <c r="E69">
        <v>20454</v>
      </c>
      <c r="F69">
        <v>117839.1</v>
      </c>
      <c r="G69" s="2">
        <f t="shared" si="7"/>
        <v>7720454</v>
      </c>
      <c r="H69" s="2">
        <f t="shared" si="8"/>
        <v>417839.1</v>
      </c>
      <c r="I69" s="103">
        <v>36</v>
      </c>
      <c r="J69" s="2">
        <v>263.43</v>
      </c>
      <c r="K69" s="2"/>
      <c r="L69" s="2">
        <v>7718052.213</v>
      </c>
      <c r="M69" s="2">
        <v>417789.887</v>
      </c>
      <c r="N69" s="2">
        <v>262.31</v>
      </c>
      <c r="O69" s="2">
        <f t="shared" si="13"/>
        <v>2401.7869999995455</v>
      </c>
      <c r="P69" s="2">
        <f t="shared" si="14"/>
        <v>49.212999999988824</v>
      </c>
      <c r="Q69" s="2">
        <f t="shared" si="11"/>
        <v>1.1200000000000045</v>
      </c>
      <c r="R69" s="2" t="s">
        <v>2191</v>
      </c>
      <c r="S69" s="2"/>
      <c r="T69" s="2">
        <v>3</v>
      </c>
      <c r="U69" t="s">
        <v>2180</v>
      </c>
      <c r="W69" t="s">
        <v>2187</v>
      </c>
      <c r="Y69" t="s">
        <v>2281</v>
      </c>
    </row>
    <row r="70" spans="1:25" ht="12.75">
      <c r="A70" t="s">
        <v>2329</v>
      </c>
      <c r="B70" t="s">
        <v>2330</v>
      </c>
      <c r="E70">
        <v>19577.8</v>
      </c>
      <c r="F70">
        <v>116160.2</v>
      </c>
      <c r="G70" s="2">
        <f t="shared" si="7"/>
        <v>7719577.8</v>
      </c>
      <c r="H70" s="2">
        <f t="shared" si="8"/>
        <v>416160.2</v>
      </c>
      <c r="I70" s="103">
        <v>36</v>
      </c>
      <c r="J70" s="2">
        <v>283.9</v>
      </c>
      <c r="K70" s="2"/>
      <c r="L70" s="2">
        <v>7717176.518</v>
      </c>
      <c r="M70" s="2">
        <v>416111.439</v>
      </c>
      <c r="N70" s="2">
        <v>282.96</v>
      </c>
      <c r="O70" s="2">
        <f t="shared" si="13"/>
        <v>2401.2819999996573</v>
      </c>
      <c r="P70" s="2">
        <f t="shared" si="14"/>
        <v>48.7609999999986</v>
      </c>
      <c r="Q70" s="2">
        <f t="shared" si="11"/>
        <v>0.9399999999999977</v>
      </c>
      <c r="R70" s="2" t="s">
        <v>2191</v>
      </c>
      <c r="S70" s="2"/>
      <c r="T70" s="2">
        <v>3</v>
      </c>
      <c r="U70" t="s">
        <v>2180</v>
      </c>
      <c r="W70" t="s">
        <v>2187</v>
      </c>
      <c r="Y70" t="s">
        <v>2281</v>
      </c>
    </row>
    <row r="71" spans="1:25" ht="12.75">
      <c r="A71" t="s">
        <v>2331</v>
      </c>
      <c r="B71" t="s">
        <v>2332</v>
      </c>
      <c r="E71">
        <v>20664.9</v>
      </c>
      <c r="F71">
        <v>109611.1</v>
      </c>
      <c r="G71" s="2">
        <f t="shared" si="7"/>
        <v>7720664.9</v>
      </c>
      <c r="H71" s="2">
        <f t="shared" si="8"/>
        <v>409611.1</v>
      </c>
      <c r="I71" s="103">
        <v>36</v>
      </c>
      <c r="J71" s="2">
        <v>398.6</v>
      </c>
      <c r="K71" s="2"/>
      <c r="L71" s="2">
        <v>7718263.155</v>
      </c>
      <c r="M71" s="2">
        <v>409565.033</v>
      </c>
      <c r="N71" s="2">
        <v>398.34</v>
      </c>
      <c r="O71" s="2">
        <f t="shared" si="13"/>
        <v>2401.7450000001118</v>
      </c>
      <c r="P71" s="2">
        <f t="shared" si="14"/>
        <v>46.06699999998091</v>
      </c>
      <c r="Q71" s="2">
        <f t="shared" si="11"/>
        <v>0.26000000000004775</v>
      </c>
      <c r="R71" s="2" t="s">
        <v>2191</v>
      </c>
      <c r="S71" s="2"/>
      <c r="T71" s="2">
        <v>2.83</v>
      </c>
      <c r="U71" t="s">
        <v>2180</v>
      </c>
      <c r="W71" t="s">
        <v>2187</v>
      </c>
      <c r="Y71" t="s">
        <v>2269</v>
      </c>
    </row>
    <row r="72" spans="1:25" ht="12.75">
      <c r="A72" t="s">
        <v>2333</v>
      </c>
      <c r="B72" t="s">
        <v>2334</v>
      </c>
      <c r="E72">
        <v>23282.1</v>
      </c>
      <c r="F72">
        <v>99785.7</v>
      </c>
      <c r="G72" s="2">
        <f t="shared" si="7"/>
        <v>7723282.1</v>
      </c>
      <c r="H72" s="2">
        <f t="shared" si="8"/>
        <v>399785.7</v>
      </c>
      <c r="I72" s="103">
        <v>36</v>
      </c>
      <c r="J72" s="2">
        <v>238.2</v>
      </c>
      <c r="K72" s="2"/>
      <c r="L72" s="2">
        <v>7720878.651</v>
      </c>
      <c r="M72" s="2">
        <v>399743.446</v>
      </c>
      <c r="N72" s="2">
        <v>238.28</v>
      </c>
      <c r="O72" s="2">
        <f t="shared" si="13"/>
        <v>2403.4490000000224</v>
      </c>
      <c r="P72" s="2">
        <f t="shared" si="14"/>
        <v>42.25400000001537</v>
      </c>
      <c r="Q72" s="2">
        <f t="shared" si="11"/>
        <v>-0.0800000000000125</v>
      </c>
      <c r="R72" s="2" t="s">
        <v>2191</v>
      </c>
      <c r="S72" s="2"/>
      <c r="T72" s="2">
        <v>3.85</v>
      </c>
      <c r="U72" t="s">
        <v>2180</v>
      </c>
      <c r="W72" t="s">
        <v>2187</v>
      </c>
      <c r="X72" t="s">
        <v>2214</v>
      </c>
      <c r="Y72" t="s">
        <v>2278</v>
      </c>
    </row>
    <row r="73" spans="1:25" ht="12.75">
      <c r="A73" t="s">
        <v>2335</v>
      </c>
      <c r="B73" t="s">
        <v>2336</v>
      </c>
      <c r="E73">
        <v>28206.6</v>
      </c>
      <c r="F73">
        <v>115380.6</v>
      </c>
      <c r="G73" s="2">
        <f t="shared" si="7"/>
        <v>7728206.6</v>
      </c>
      <c r="H73" s="2">
        <f t="shared" si="8"/>
        <v>415380.6</v>
      </c>
      <c r="I73" s="103">
        <v>36</v>
      </c>
      <c r="J73" s="2">
        <v>391.9</v>
      </c>
      <c r="K73" s="2"/>
      <c r="L73" s="2">
        <v>7725789.801</v>
      </c>
      <c r="M73" s="2">
        <v>415405.846</v>
      </c>
      <c r="N73" s="2">
        <v>391.11</v>
      </c>
      <c r="O73" s="2">
        <f t="shared" si="13"/>
        <v>2416.79899999965</v>
      </c>
      <c r="P73" s="2">
        <f t="shared" si="14"/>
        <v>-25.24600000004284</v>
      </c>
      <c r="Q73" s="2">
        <f t="shared" si="11"/>
        <v>0.7899999999999636</v>
      </c>
      <c r="R73" s="2" t="s">
        <v>2179</v>
      </c>
      <c r="S73" s="2"/>
      <c r="T73" s="2">
        <v>1.8</v>
      </c>
      <c r="U73" t="s">
        <v>2206</v>
      </c>
      <c r="W73" t="s">
        <v>2207</v>
      </c>
      <c r="Y73" t="s">
        <v>2208</v>
      </c>
    </row>
    <row r="74" spans="1:25" ht="12.75">
      <c r="A74" t="s">
        <v>2337</v>
      </c>
      <c r="B74" t="s">
        <v>2338</v>
      </c>
      <c r="E74">
        <v>21806.8</v>
      </c>
      <c r="F74">
        <v>101036.7</v>
      </c>
      <c r="G74" s="2">
        <f t="shared" si="7"/>
        <v>7721806.8</v>
      </c>
      <c r="H74" s="2">
        <f t="shared" si="8"/>
        <v>401036.7</v>
      </c>
      <c r="I74" s="103">
        <v>36</v>
      </c>
      <c r="J74" s="2">
        <v>302.6</v>
      </c>
      <c r="K74" s="2"/>
      <c r="L74" s="2">
        <v>7719404.041</v>
      </c>
      <c r="M74" s="2">
        <v>400994.066</v>
      </c>
      <c r="N74" s="2">
        <v>302.71</v>
      </c>
      <c r="O74" s="2">
        <f t="shared" si="13"/>
        <v>2402.7589999996126</v>
      </c>
      <c r="P74" s="2">
        <f t="shared" si="14"/>
        <v>42.63400000002002</v>
      </c>
      <c r="Q74" s="2">
        <f t="shared" si="11"/>
        <v>-0.1099999999999568</v>
      </c>
      <c r="R74" s="2" t="s">
        <v>2191</v>
      </c>
      <c r="S74" s="2"/>
      <c r="T74" s="2">
        <v>2.37</v>
      </c>
      <c r="U74" t="s">
        <v>2180</v>
      </c>
      <c r="W74" t="s">
        <v>2187</v>
      </c>
      <c r="X74" t="s">
        <v>2214</v>
      </c>
      <c r="Y74" t="s">
        <v>2278</v>
      </c>
    </row>
    <row r="75" spans="2:25" ht="12.75">
      <c r="B75" t="s">
        <v>2339</v>
      </c>
      <c r="E75">
        <v>15839.9</v>
      </c>
      <c r="F75">
        <v>110740.4</v>
      </c>
      <c r="G75" s="2">
        <f t="shared" si="7"/>
        <v>7715839.9</v>
      </c>
      <c r="H75" s="2">
        <f t="shared" si="8"/>
        <v>410740.4</v>
      </c>
      <c r="I75" s="103">
        <v>36</v>
      </c>
      <c r="J75" s="2">
        <v>370.2</v>
      </c>
      <c r="K75" s="2"/>
      <c r="L75" s="2"/>
      <c r="M75" s="2"/>
      <c r="N75" s="2"/>
      <c r="O75" s="2"/>
      <c r="P75" s="2"/>
      <c r="Q75" s="2"/>
      <c r="R75" s="2"/>
      <c r="S75" s="2"/>
      <c r="T75" s="2"/>
      <c r="U75" t="s">
        <v>2206</v>
      </c>
      <c r="W75" t="s">
        <v>2340</v>
      </c>
      <c r="Y75" t="s">
        <v>2269</v>
      </c>
    </row>
    <row r="76" spans="2:25" ht="12.75">
      <c r="B76" t="s">
        <v>2341</v>
      </c>
      <c r="E76">
        <v>16111.5</v>
      </c>
      <c r="F76">
        <v>84786</v>
      </c>
      <c r="G76" s="2">
        <f t="shared" si="7"/>
        <v>7716111.5</v>
      </c>
      <c r="H76" s="2">
        <f t="shared" si="8"/>
        <v>384786</v>
      </c>
      <c r="I76" s="103">
        <v>36</v>
      </c>
      <c r="J76" s="2">
        <v>154.6</v>
      </c>
      <c r="K76" s="2"/>
      <c r="L76" s="2"/>
      <c r="M76" s="2"/>
      <c r="N76" s="2"/>
      <c r="O76" s="2"/>
      <c r="P76" s="2"/>
      <c r="Q76" s="2"/>
      <c r="R76" s="2"/>
      <c r="S76" s="2"/>
      <c r="T76" s="2">
        <v>5.01</v>
      </c>
      <c r="U76" t="s">
        <v>2180</v>
      </c>
      <c r="W76" t="s">
        <v>2181</v>
      </c>
      <c r="Y76" t="s">
        <v>2342</v>
      </c>
    </row>
    <row r="77" spans="2:23" ht="12.75">
      <c r="B77" t="s">
        <v>2343</v>
      </c>
      <c r="E77">
        <v>17129</v>
      </c>
      <c r="F77">
        <v>86772.7</v>
      </c>
      <c r="G77" s="2">
        <f t="shared" si="7"/>
        <v>7717129</v>
      </c>
      <c r="H77" s="2">
        <f t="shared" si="8"/>
        <v>386772.7</v>
      </c>
      <c r="I77" s="103">
        <v>36</v>
      </c>
      <c r="J77" s="2">
        <v>97.9</v>
      </c>
      <c r="K77" s="2"/>
      <c r="L77" s="2"/>
      <c r="M77" s="2"/>
      <c r="N77" s="2"/>
      <c r="O77" s="2"/>
      <c r="P77" s="2"/>
      <c r="Q77" s="2"/>
      <c r="R77" s="2"/>
      <c r="S77" s="2"/>
      <c r="T77" s="2">
        <v>4.92</v>
      </c>
      <c r="U77" t="s">
        <v>2180</v>
      </c>
      <c r="W77" t="s">
        <v>2181</v>
      </c>
    </row>
    <row r="78" spans="2:26" ht="12.75">
      <c r="B78" t="s">
        <v>2344</v>
      </c>
      <c r="E78">
        <v>17223.5</v>
      </c>
      <c r="F78">
        <v>116159.6</v>
      </c>
      <c r="G78" s="2">
        <f t="shared" si="7"/>
        <v>7717223.5</v>
      </c>
      <c r="H78" s="2">
        <f t="shared" si="8"/>
        <v>416159.6</v>
      </c>
      <c r="I78" s="103">
        <v>36</v>
      </c>
      <c r="J78" s="2">
        <v>261.8</v>
      </c>
      <c r="K78" s="2"/>
      <c r="L78" s="2"/>
      <c r="M78" s="2"/>
      <c r="N78" s="2"/>
      <c r="O78" s="2"/>
      <c r="P78" s="2"/>
      <c r="Q78" s="2"/>
      <c r="R78" s="2"/>
      <c r="S78" s="2"/>
      <c r="T78" s="2">
        <v>3</v>
      </c>
      <c r="U78" t="s">
        <v>2180</v>
      </c>
      <c r="W78" t="s">
        <v>2187</v>
      </c>
      <c r="Y78" t="s">
        <v>2281</v>
      </c>
      <c r="Z78" t="s">
        <v>2345</v>
      </c>
    </row>
    <row r="79" spans="2:25" ht="12.75">
      <c r="B79" t="s">
        <v>2346</v>
      </c>
      <c r="E79">
        <v>17687.9</v>
      </c>
      <c r="F79">
        <v>109537.5</v>
      </c>
      <c r="G79" s="2">
        <f t="shared" si="7"/>
        <v>7717687.9</v>
      </c>
      <c r="H79" s="2">
        <f t="shared" si="8"/>
        <v>409537.5</v>
      </c>
      <c r="I79" s="103">
        <v>36</v>
      </c>
      <c r="J79" s="2">
        <v>347</v>
      </c>
      <c r="K79" s="2"/>
      <c r="L79" s="2"/>
      <c r="M79" s="2"/>
      <c r="N79" s="2"/>
      <c r="O79" s="2"/>
      <c r="P79" s="2"/>
      <c r="Q79" s="2"/>
      <c r="R79" s="2"/>
      <c r="S79" s="2"/>
      <c r="T79" s="2">
        <v>2.44</v>
      </c>
      <c r="U79" t="s">
        <v>2180</v>
      </c>
      <c r="Y79" t="s">
        <v>2269</v>
      </c>
    </row>
    <row r="80" spans="2:25" ht="12.75">
      <c r="B80" t="s">
        <v>2347</v>
      </c>
      <c r="E80">
        <v>18002.8</v>
      </c>
      <c r="F80">
        <v>90596.6</v>
      </c>
      <c r="G80" s="2">
        <f t="shared" si="7"/>
        <v>7718002.8</v>
      </c>
      <c r="H80" s="2">
        <f t="shared" si="8"/>
        <v>390596.6</v>
      </c>
      <c r="I80" s="103">
        <v>36</v>
      </c>
      <c r="J80" s="2">
        <v>68.9</v>
      </c>
      <c r="K80" s="2"/>
      <c r="L80" s="2"/>
      <c r="M80" s="2"/>
      <c r="N80" s="2"/>
      <c r="O80" s="2"/>
      <c r="P80" s="2"/>
      <c r="Q80" s="2"/>
      <c r="R80" s="2"/>
      <c r="S80" s="2"/>
      <c r="T80" s="2">
        <v>6.74</v>
      </c>
      <c r="U80" t="s">
        <v>2348</v>
      </c>
      <c r="W80" t="s">
        <v>2349</v>
      </c>
      <c r="Y80" t="s">
        <v>2350</v>
      </c>
    </row>
    <row r="81" spans="2:20" ht="12.75">
      <c r="B81" t="s">
        <v>2351</v>
      </c>
      <c r="E81">
        <v>18035.2</v>
      </c>
      <c r="F81">
        <v>86046.3</v>
      </c>
      <c r="G81" s="2">
        <f aca="true" t="shared" si="15" ref="G81:G112">E81+7700000</f>
        <v>7718035.2</v>
      </c>
      <c r="H81" s="2">
        <f aca="true" t="shared" si="16" ref="H81:H112">F81+300000</f>
        <v>386046.3</v>
      </c>
      <c r="I81" s="103">
        <v>36</v>
      </c>
      <c r="J81" s="2">
        <v>167.59</v>
      </c>
      <c r="K81" s="2"/>
      <c r="L81" s="2"/>
      <c r="M81" s="2"/>
      <c r="N81" s="2"/>
      <c r="O81" s="2"/>
      <c r="P81" s="2"/>
      <c r="Q81" s="2"/>
      <c r="R81" s="2"/>
      <c r="S81" s="2"/>
      <c r="T81" s="2"/>
    </row>
    <row r="82" spans="2:25" ht="12.75">
      <c r="B82" t="s">
        <v>2352</v>
      </c>
      <c r="E82">
        <v>18124.8</v>
      </c>
      <c r="F82">
        <v>111104.6</v>
      </c>
      <c r="G82" s="2">
        <f t="shared" si="15"/>
        <v>7718124.8</v>
      </c>
      <c r="H82" s="2">
        <f t="shared" si="16"/>
        <v>411104.6</v>
      </c>
      <c r="I82" s="103">
        <v>36</v>
      </c>
      <c r="J82" s="2">
        <v>276.6</v>
      </c>
      <c r="K82" s="2"/>
      <c r="O82" s="2"/>
      <c r="P82" s="2"/>
      <c r="Q82" s="2"/>
      <c r="S82" s="2"/>
      <c r="T82" s="2">
        <v>2.23</v>
      </c>
      <c r="U82" t="s">
        <v>2180</v>
      </c>
      <c r="Y82" t="s">
        <v>2269</v>
      </c>
    </row>
    <row r="83" spans="2:25" ht="12.75">
      <c r="B83" t="s">
        <v>2353</v>
      </c>
      <c r="E83">
        <v>18136</v>
      </c>
      <c r="F83">
        <v>116365.4</v>
      </c>
      <c r="G83" s="2">
        <f t="shared" si="15"/>
        <v>7718136</v>
      </c>
      <c r="H83" s="2">
        <f t="shared" si="16"/>
        <v>416365.4</v>
      </c>
      <c r="I83" s="103">
        <v>36</v>
      </c>
      <c r="J83" s="2">
        <v>141.2</v>
      </c>
      <c r="K83" s="2"/>
      <c r="L83" s="2"/>
      <c r="M83" s="2"/>
      <c r="N83" s="2"/>
      <c r="O83" s="2"/>
      <c r="P83" s="2"/>
      <c r="Q83" s="2"/>
      <c r="R83" s="2"/>
      <c r="S83" s="2"/>
      <c r="T83" s="2">
        <v>3</v>
      </c>
      <c r="U83" t="s">
        <v>2180</v>
      </c>
      <c r="W83" t="s">
        <v>2187</v>
      </c>
      <c r="Y83" t="s">
        <v>2281</v>
      </c>
    </row>
    <row r="84" spans="2:20" ht="12.75">
      <c r="B84" t="s">
        <v>2354</v>
      </c>
      <c r="E84">
        <v>18272.2</v>
      </c>
      <c r="F84">
        <v>110671.1</v>
      </c>
      <c r="G84" s="2">
        <f t="shared" si="15"/>
        <v>7718272.2</v>
      </c>
      <c r="H84" s="2">
        <f t="shared" si="16"/>
        <v>410671.1</v>
      </c>
      <c r="I84" s="103">
        <v>36</v>
      </c>
      <c r="J84" s="2">
        <v>272.1</v>
      </c>
      <c r="K84" s="2"/>
      <c r="L84" s="2"/>
      <c r="M84" s="2"/>
      <c r="N84" s="2"/>
      <c r="O84" s="2"/>
      <c r="P84" s="2"/>
      <c r="Q84" s="2"/>
      <c r="R84" s="2"/>
      <c r="S84" s="2"/>
      <c r="T84" s="2"/>
    </row>
    <row r="85" spans="2:25" ht="12.75">
      <c r="B85" t="s">
        <v>2355</v>
      </c>
      <c r="E85">
        <v>18288.2</v>
      </c>
      <c r="F85">
        <v>91582.9</v>
      </c>
      <c r="G85" s="2">
        <f t="shared" si="15"/>
        <v>7718288.2</v>
      </c>
      <c r="H85" s="2">
        <f t="shared" si="16"/>
        <v>391582.9</v>
      </c>
      <c r="I85" s="103">
        <v>36</v>
      </c>
      <c r="J85" s="2">
        <v>52.3</v>
      </c>
      <c r="K85" s="2"/>
      <c r="L85" s="2"/>
      <c r="M85" s="2"/>
      <c r="N85" s="2"/>
      <c r="O85" s="2"/>
      <c r="P85" s="2"/>
      <c r="Q85" s="2"/>
      <c r="R85" s="2"/>
      <c r="S85" s="2"/>
      <c r="T85" s="2">
        <v>5.64</v>
      </c>
      <c r="U85" t="s">
        <v>2348</v>
      </c>
      <c r="Y85" t="s">
        <v>2356</v>
      </c>
    </row>
    <row r="86" spans="2:23" ht="12.75">
      <c r="B86" t="s">
        <v>2357</v>
      </c>
      <c r="E86">
        <v>18311.3</v>
      </c>
      <c r="F86">
        <v>88022.3</v>
      </c>
      <c r="G86" s="2">
        <f t="shared" si="15"/>
        <v>7718311.3</v>
      </c>
      <c r="H86" s="2">
        <f t="shared" si="16"/>
        <v>388022.3</v>
      </c>
      <c r="I86" s="103">
        <v>36</v>
      </c>
      <c r="J86" s="2">
        <v>25.57</v>
      </c>
      <c r="K86" s="2"/>
      <c r="L86" s="2"/>
      <c r="M86" s="2"/>
      <c r="N86" s="2"/>
      <c r="O86" s="2"/>
      <c r="P86" s="2"/>
      <c r="Q86" s="2"/>
      <c r="R86" s="2"/>
      <c r="S86" s="2"/>
      <c r="T86" s="2">
        <v>4.58</v>
      </c>
      <c r="U86" t="s">
        <v>2180</v>
      </c>
      <c r="W86" t="s">
        <v>2358</v>
      </c>
    </row>
    <row r="87" spans="2:25" ht="12.75">
      <c r="B87" t="s">
        <v>2359</v>
      </c>
      <c r="E87">
        <v>18402.3</v>
      </c>
      <c r="F87">
        <v>105101.6</v>
      </c>
      <c r="G87" s="2">
        <f t="shared" si="15"/>
        <v>7718402.3</v>
      </c>
      <c r="H87" s="2">
        <f t="shared" si="16"/>
        <v>405101.6</v>
      </c>
      <c r="I87" s="103">
        <v>36</v>
      </c>
      <c r="J87" s="2">
        <v>239.8</v>
      </c>
      <c r="K87" s="2"/>
      <c r="L87" s="2"/>
      <c r="M87" s="2"/>
      <c r="N87" s="2"/>
      <c r="O87" s="2"/>
      <c r="P87" s="2"/>
      <c r="Q87" s="2"/>
      <c r="R87" s="2"/>
      <c r="S87" s="2"/>
      <c r="T87" s="2">
        <v>6.23</v>
      </c>
      <c r="U87" t="s">
        <v>2348</v>
      </c>
      <c r="W87" t="s">
        <v>2360</v>
      </c>
      <c r="Y87" t="s">
        <v>2361</v>
      </c>
    </row>
    <row r="88" spans="2:24" ht="12.75">
      <c r="B88" t="s">
        <v>2362</v>
      </c>
      <c r="E88">
        <v>18581.2</v>
      </c>
      <c r="F88">
        <v>89473.5</v>
      </c>
      <c r="G88" s="2">
        <f t="shared" si="15"/>
        <v>7718581.2</v>
      </c>
      <c r="H88" s="2">
        <f t="shared" si="16"/>
        <v>389473.5</v>
      </c>
      <c r="I88" s="103">
        <v>36</v>
      </c>
      <c r="J88" s="2">
        <v>42.7</v>
      </c>
      <c r="K88" s="2"/>
      <c r="L88" s="2"/>
      <c r="M88" s="2"/>
      <c r="N88" s="2"/>
      <c r="O88" s="2"/>
      <c r="P88" s="2"/>
      <c r="Q88" s="2"/>
      <c r="R88" s="2"/>
      <c r="S88" s="2"/>
      <c r="T88" s="2"/>
      <c r="U88" t="s">
        <v>2262</v>
      </c>
      <c r="W88" t="s">
        <v>2363</v>
      </c>
      <c r="X88" t="s">
        <v>2214</v>
      </c>
    </row>
    <row r="89" spans="2:25" ht="12.75">
      <c r="B89" t="s">
        <v>2364</v>
      </c>
      <c r="E89">
        <v>18600.9</v>
      </c>
      <c r="F89">
        <v>106375.8</v>
      </c>
      <c r="G89" s="2">
        <f t="shared" si="15"/>
        <v>7718600.9</v>
      </c>
      <c r="H89" s="2">
        <f t="shared" si="16"/>
        <v>406375.8</v>
      </c>
      <c r="I89" s="103">
        <v>36</v>
      </c>
      <c r="J89" s="2">
        <v>225.4</v>
      </c>
      <c r="K89" s="2"/>
      <c r="L89" s="2"/>
      <c r="M89" s="2"/>
      <c r="N89" s="2"/>
      <c r="O89" s="2"/>
      <c r="P89" s="2"/>
      <c r="Q89" s="2"/>
      <c r="R89" s="2"/>
      <c r="S89" s="2"/>
      <c r="T89" s="2">
        <v>3.24</v>
      </c>
      <c r="U89" t="s">
        <v>2180</v>
      </c>
      <c r="Y89" t="s">
        <v>2269</v>
      </c>
    </row>
    <row r="90" spans="2:25" ht="12.75">
      <c r="B90" t="s">
        <v>2365</v>
      </c>
      <c r="E90">
        <v>18794.5</v>
      </c>
      <c r="F90">
        <v>108946</v>
      </c>
      <c r="G90" s="2">
        <f t="shared" si="15"/>
        <v>7718794.5</v>
      </c>
      <c r="H90" s="2">
        <f t="shared" si="16"/>
        <v>408946</v>
      </c>
      <c r="I90" s="103">
        <v>36</v>
      </c>
      <c r="J90" s="2">
        <v>326.6</v>
      </c>
      <c r="K90" s="2"/>
      <c r="L90" s="2"/>
      <c r="M90" s="2"/>
      <c r="N90" s="2"/>
      <c r="O90" s="2"/>
      <c r="P90" s="2"/>
      <c r="Q90" s="2"/>
      <c r="R90" s="2"/>
      <c r="S90" s="2"/>
      <c r="T90" s="2">
        <v>2.85</v>
      </c>
      <c r="U90" t="s">
        <v>2180</v>
      </c>
      <c r="W90" t="s">
        <v>2187</v>
      </c>
      <c r="Y90" t="s">
        <v>2269</v>
      </c>
    </row>
    <row r="91" spans="2:25" ht="12.75">
      <c r="B91" t="s">
        <v>2366</v>
      </c>
      <c r="E91">
        <v>18957.2</v>
      </c>
      <c r="F91">
        <v>103095.4</v>
      </c>
      <c r="G91" s="2">
        <f t="shared" si="15"/>
        <v>7718957.2</v>
      </c>
      <c r="H91" s="2">
        <f t="shared" si="16"/>
        <v>403095.4</v>
      </c>
      <c r="I91" s="103">
        <v>36</v>
      </c>
      <c r="J91" s="2">
        <v>191.2</v>
      </c>
      <c r="K91" s="2"/>
      <c r="L91" s="2"/>
      <c r="M91" s="2"/>
      <c r="N91" s="2"/>
      <c r="O91" s="2"/>
      <c r="P91" s="2"/>
      <c r="Q91" s="2"/>
      <c r="R91" s="2"/>
      <c r="S91" s="2"/>
      <c r="T91" s="2">
        <v>3.9</v>
      </c>
      <c r="U91" t="s">
        <v>2180</v>
      </c>
      <c r="W91" t="s">
        <v>2187</v>
      </c>
      <c r="Y91" t="s">
        <v>2278</v>
      </c>
    </row>
    <row r="92" spans="2:25" ht="12.75">
      <c r="B92" t="s">
        <v>2367</v>
      </c>
      <c r="E92">
        <v>18993.1</v>
      </c>
      <c r="F92">
        <v>103162.8</v>
      </c>
      <c r="G92" s="2">
        <f t="shared" si="15"/>
        <v>7718993.1</v>
      </c>
      <c r="H92" s="2">
        <f t="shared" si="16"/>
        <v>403162.8</v>
      </c>
      <c r="I92" s="103">
        <v>36</v>
      </c>
      <c r="J92" s="2">
        <v>174.6</v>
      </c>
      <c r="K92" s="2"/>
      <c r="L92" s="2"/>
      <c r="M92" s="2"/>
      <c r="N92" s="2"/>
      <c r="O92" s="2"/>
      <c r="P92" s="2"/>
      <c r="Q92" s="2"/>
      <c r="R92" s="2"/>
      <c r="S92" s="2"/>
      <c r="T92" s="2">
        <v>2.6</v>
      </c>
      <c r="U92" t="s">
        <v>2206</v>
      </c>
      <c r="W92" t="s">
        <v>2368</v>
      </c>
      <c r="Y92" t="s">
        <v>2278</v>
      </c>
    </row>
    <row r="93" spans="2:25" ht="12.75">
      <c r="B93" t="s">
        <v>2369</v>
      </c>
      <c r="E93">
        <v>18998</v>
      </c>
      <c r="F93">
        <v>106455.5</v>
      </c>
      <c r="G93" s="2">
        <f t="shared" si="15"/>
        <v>7718998</v>
      </c>
      <c r="H93" s="2">
        <f t="shared" si="16"/>
        <v>406455.5</v>
      </c>
      <c r="I93" s="103">
        <v>36</v>
      </c>
      <c r="J93" s="2">
        <v>212.7</v>
      </c>
      <c r="K93" s="2"/>
      <c r="L93" s="2"/>
      <c r="M93" s="2"/>
      <c r="N93" s="2"/>
      <c r="O93" s="2"/>
      <c r="P93" s="2"/>
      <c r="Q93" s="2"/>
      <c r="R93" s="2"/>
      <c r="S93" s="2"/>
      <c r="T93" s="2">
        <v>3.95</v>
      </c>
      <c r="U93" t="s">
        <v>2206</v>
      </c>
      <c r="W93" t="s">
        <v>2370</v>
      </c>
      <c r="Y93" t="s">
        <v>2269</v>
      </c>
    </row>
    <row r="94" spans="2:25" ht="12.75">
      <c r="B94" t="s">
        <v>2371</v>
      </c>
      <c r="E94">
        <v>19057.5</v>
      </c>
      <c r="F94">
        <v>89530.4</v>
      </c>
      <c r="G94" s="2">
        <f t="shared" si="15"/>
        <v>7719057.5</v>
      </c>
      <c r="H94" s="2">
        <f t="shared" si="16"/>
        <v>389530.4</v>
      </c>
      <c r="I94" s="103">
        <v>36</v>
      </c>
      <c r="J94" s="2">
        <v>34.4</v>
      </c>
      <c r="K94" s="2"/>
      <c r="L94" s="2"/>
      <c r="M94" s="2"/>
      <c r="N94" s="2"/>
      <c r="O94" s="2"/>
      <c r="P94" s="2"/>
      <c r="Q94" s="2"/>
      <c r="R94" s="2"/>
      <c r="S94" s="2"/>
      <c r="T94" s="2">
        <v>2.49</v>
      </c>
      <c r="U94" t="s">
        <v>2180</v>
      </c>
      <c r="W94" t="s">
        <v>2187</v>
      </c>
      <c r="Y94" t="s">
        <v>2372</v>
      </c>
    </row>
    <row r="95" spans="2:25" ht="12.75">
      <c r="B95" t="s">
        <v>2373</v>
      </c>
      <c r="E95">
        <v>19099.4</v>
      </c>
      <c r="F95">
        <v>105128</v>
      </c>
      <c r="G95" s="2">
        <f t="shared" si="15"/>
        <v>7719099.4</v>
      </c>
      <c r="H95" s="2">
        <f t="shared" si="16"/>
        <v>405128</v>
      </c>
      <c r="I95" s="103">
        <v>36</v>
      </c>
      <c r="J95" s="2">
        <v>214.3</v>
      </c>
      <c r="K95" s="2"/>
      <c r="L95" s="2"/>
      <c r="M95" s="2"/>
      <c r="N95" s="2"/>
      <c r="O95" s="2"/>
      <c r="P95" s="2"/>
      <c r="Q95" s="2"/>
      <c r="R95" s="2"/>
      <c r="S95" s="2"/>
      <c r="T95" s="2">
        <v>3.07</v>
      </c>
      <c r="U95" t="s">
        <v>2180</v>
      </c>
      <c r="W95" t="s">
        <v>2187</v>
      </c>
      <c r="Y95" t="s">
        <v>2269</v>
      </c>
    </row>
    <row r="96" spans="2:25" ht="12.75">
      <c r="B96" t="s">
        <v>2374</v>
      </c>
      <c r="E96">
        <v>19214.5</v>
      </c>
      <c r="F96">
        <v>117548.1</v>
      </c>
      <c r="G96" s="2">
        <f t="shared" si="15"/>
        <v>7719214.5</v>
      </c>
      <c r="H96" s="2">
        <f t="shared" si="16"/>
        <v>417548.1</v>
      </c>
      <c r="I96" s="103">
        <v>36</v>
      </c>
      <c r="J96" s="2">
        <v>124.1</v>
      </c>
      <c r="K96" s="2"/>
      <c r="L96" s="2"/>
      <c r="M96" s="2"/>
      <c r="N96" s="2"/>
      <c r="O96" s="2"/>
      <c r="P96" s="2"/>
      <c r="Q96" s="2"/>
      <c r="R96" s="2"/>
      <c r="S96" s="2"/>
      <c r="T96" s="2">
        <v>3</v>
      </c>
      <c r="U96" t="s">
        <v>2180</v>
      </c>
      <c r="W96" t="s">
        <v>2187</v>
      </c>
      <c r="Y96" t="s">
        <v>2281</v>
      </c>
    </row>
    <row r="97" spans="2:25" ht="12.75">
      <c r="B97" t="s">
        <v>2375</v>
      </c>
      <c r="E97">
        <v>19370.6</v>
      </c>
      <c r="F97">
        <v>118278.7</v>
      </c>
      <c r="G97" s="2">
        <f t="shared" si="15"/>
        <v>7719370.6</v>
      </c>
      <c r="H97" s="2">
        <f t="shared" si="16"/>
        <v>418278.7</v>
      </c>
      <c r="I97" s="103">
        <v>36</v>
      </c>
      <c r="J97" s="2">
        <v>133</v>
      </c>
      <c r="K97" s="2"/>
      <c r="L97" s="2"/>
      <c r="M97" s="2"/>
      <c r="N97" s="2"/>
      <c r="O97" s="2"/>
      <c r="P97" s="2"/>
      <c r="Q97" s="2"/>
      <c r="R97" s="2"/>
      <c r="S97" s="2"/>
      <c r="T97" s="2">
        <v>3</v>
      </c>
      <c r="U97" t="s">
        <v>2180</v>
      </c>
      <c r="W97" t="s">
        <v>2187</v>
      </c>
      <c r="Y97" t="s">
        <v>2281</v>
      </c>
    </row>
    <row r="98" spans="2:25" ht="12.75">
      <c r="B98" t="s">
        <v>2376</v>
      </c>
      <c r="E98">
        <v>19522.7</v>
      </c>
      <c r="F98">
        <v>101545.5</v>
      </c>
      <c r="G98" s="2">
        <f t="shared" si="15"/>
        <v>7719522.7</v>
      </c>
      <c r="H98" s="2">
        <f t="shared" si="16"/>
        <v>401545.5</v>
      </c>
      <c r="I98" s="103">
        <v>36</v>
      </c>
      <c r="J98" s="2">
        <v>267.4</v>
      </c>
      <c r="K98" s="2"/>
      <c r="L98" s="2"/>
      <c r="M98" s="2"/>
      <c r="N98" s="2"/>
      <c r="O98" s="2"/>
      <c r="P98" s="2"/>
      <c r="Q98" s="2"/>
      <c r="R98" s="2"/>
      <c r="S98" s="2"/>
      <c r="T98" s="2">
        <v>2.3</v>
      </c>
      <c r="U98" t="s">
        <v>2180</v>
      </c>
      <c r="W98" t="s">
        <v>2187</v>
      </c>
      <c r="Y98" t="s">
        <v>2278</v>
      </c>
    </row>
    <row r="99" spans="2:25" ht="12.75">
      <c r="B99" t="s">
        <v>2377</v>
      </c>
      <c r="E99">
        <v>19794.7</v>
      </c>
      <c r="F99">
        <v>90363</v>
      </c>
      <c r="G99" s="2">
        <f t="shared" si="15"/>
        <v>7719794.7</v>
      </c>
      <c r="H99" s="2">
        <f t="shared" si="16"/>
        <v>390363</v>
      </c>
      <c r="I99" s="103">
        <v>36</v>
      </c>
      <c r="J99" s="2">
        <v>43.5</v>
      </c>
      <c r="K99" s="2"/>
      <c r="L99" s="2"/>
      <c r="M99" s="2"/>
      <c r="N99" s="2"/>
      <c r="O99" s="2"/>
      <c r="P99" s="2"/>
      <c r="Q99" s="2"/>
      <c r="R99" s="2"/>
      <c r="S99" s="2"/>
      <c r="T99" s="2">
        <v>7.22</v>
      </c>
      <c r="U99" t="s">
        <v>2348</v>
      </c>
      <c r="X99" t="s">
        <v>46</v>
      </c>
      <c r="Y99" t="s">
        <v>2378</v>
      </c>
    </row>
    <row r="100" spans="2:25" ht="12.75">
      <c r="B100" t="s">
        <v>2379</v>
      </c>
      <c r="E100">
        <v>19846.8</v>
      </c>
      <c r="F100">
        <v>102868.3</v>
      </c>
      <c r="G100" s="2">
        <f t="shared" si="15"/>
        <v>7719846.8</v>
      </c>
      <c r="H100" s="2">
        <f t="shared" si="16"/>
        <v>402868.3</v>
      </c>
      <c r="I100" s="103">
        <v>36</v>
      </c>
      <c r="J100" s="2">
        <v>214.3</v>
      </c>
      <c r="K100" s="2"/>
      <c r="L100" s="2"/>
      <c r="M100" s="2"/>
      <c r="N100" s="2"/>
      <c r="O100" s="2"/>
      <c r="P100" s="2"/>
      <c r="Q100" s="2"/>
      <c r="R100" s="2"/>
      <c r="S100" s="2"/>
      <c r="T100" s="2">
        <v>4.73</v>
      </c>
      <c r="U100" t="s">
        <v>2206</v>
      </c>
      <c r="W100" t="s">
        <v>2368</v>
      </c>
      <c r="Y100" t="s">
        <v>2380</v>
      </c>
    </row>
    <row r="101" spans="2:25" ht="12.75">
      <c r="B101" t="s">
        <v>2381</v>
      </c>
      <c r="E101">
        <v>19897.1</v>
      </c>
      <c r="F101">
        <v>102464.6</v>
      </c>
      <c r="G101" s="2">
        <f t="shared" si="15"/>
        <v>7719897.1</v>
      </c>
      <c r="H101" s="2">
        <f t="shared" si="16"/>
        <v>402464.6</v>
      </c>
      <c r="I101" s="103">
        <v>36</v>
      </c>
      <c r="J101" s="2">
        <v>233.9</v>
      </c>
      <c r="K101" s="2"/>
      <c r="L101" s="2"/>
      <c r="M101" s="2"/>
      <c r="N101" s="2"/>
      <c r="O101" s="2"/>
      <c r="P101" s="2"/>
      <c r="Q101" s="2"/>
      <c r="R101" s="2"/>
      <c r="S101" s="2"/>
      <c r="T101" s="2">
        <v>4.37</v>
      </c>
      <c r="U101" t="s">
        <v>2180</v>
      </c>
      <c r="W101" t="s">
        <v>2187</v>
      </c>
      <c r="Y101" t="s">
        <v>2278</v>
      </c>
    </row>
    <row r="102" spans="2:25" ht="12.75">
      <c r="B102" t="s">
        <v>2382</v>
      </c>
      <c r="E102">
        <v>19984.8</v>
      </c>
      <c r="F102">
        <v>121914.5</v>
      </c>
      <c r="G102" s="2">
        <f t="shared" si="15"/>
        <v>7719984.8</v>
      </c>
      <c r="H102" s="2">
        <f t="shared" si="16"/>
        <v>421914.5</v>
      </c>
      <c r="I102" s="103">
        <v>36</v>
      </c>
      <c r="J102" s="2">
        <v>220.5</v>
      </c>
      <c r="K102" s="2"/>
      <c r="L102" s="2"/>
      <c r="M102" s="2"/>
      <c r="N102" s="2"/>
      <c r="O102" s="2"/>
      <c r="P102" s="2"/>
      <c r="Q102" s="2"/>
      <c r="R102" s="2"/>
      <c r="S102" s="2"/>
      <c r="T102" s="2"/>
      <c r="U102" t="s">
        <v>2242</v>
      </c>
      <c r="W102" t="s">
        <v>2262</v>
      </c>
      <c r="X102" t="s">
        <v>2214</v>
      </c>
      <c r="Y102" t="s">
        <v>2281</v>
      </c>
    </row>
    <row r="103" spans="2:23" ht="12.75">
      <c r="B103" t="s">
        <v>2383</v>
      </c>
      <c r="E103">
        <v>20326.6</v>
      </c>
      <c r="F103">
        <v>88856.9</v>
      </c>
      <c r="G103" s="2">
        <f t="shared" si="15"/>
        <v>7720326.6</v>
      </c>
      <c r="H103" s="2">
        <f t="shared" si="16"/>
        <v>388856.9</v>
      </c>
      <c r="I103" s="103">
        <v>36</v>
      </c>
      <c r="J103" s="2">
        <v>68.9</v>
      </c>
      <c r="K103" s="2"/>
      <c r="L103" s="2"/>
      <c r="M103" s="2"/>
      <c r="N103" s="2"/>
      <c r="O103" s="2"/>
      <c r="P103" s="2"/>
      <c r="Q103" s="2"/>
      <c r="R103" s="2"/>
      <c r="S103" s="2"/>
      <c r="T103" s="2">
        <v>4.95</v>
      </c>
      <c r="U103" t="s">
        <v>2180</v>
      </c>
      <c r="W103" t="s">
        <v>2181</v>
      </c>
    </row>
    <row r="104" spans="2:25" ht="12.75">
      <c r="B104" t="s">
        <v>2384</v>
      </c>
      <c r="E104">
        <v>20582.6</v>
      </c>
      <c r="F104">
        <v>119468.7</v>
      </c>
      <c r="G104" s="2">
        <f t="shared" si="15"/>
        <v>7720582.6</v>
      </c>
      <c r="H104" s="2">
        <f t="shared" si="16"/>
        <v>419468.7</v>
      </c>
      <c r="I104" s="103">
        <v>36</v>
      </c>
      <c r="J104" s="2">
        <v>111.2</v>
      </c>
      <c r="K104" s="2"/>
      <c r="L104" s="2"/>
      <c r="M104" s="2"/>
      <c r="N104" s="2"/>
      <c r="O104" s="2"/>
      <c r="P104" s="2"/>
      <c r="Q104" s="2"/>
      <c r="R104" s="2"/>
      <c r="S104" s="2"/>
      <c r="T104" s="2">
        <v>3</v>
      </c>
      <c r="U104" t="s">
        <v>2180</v>
      </c>
      <c r="W104" t="s">
        <v>2187</v>
      </c>
      <c r="Y104" t="s">
        <v>2281</v>
      </c>
    </row>
    <row r="105" spans="2:25" ht="12.75">
      <c r="B105" t="s">
        <v>2385</v>
      </c>
      <c r="E105">
        <v>21209.9</v>
      </c>
      <c r="F105">
        <v>101911.1</v>
      </c>
      <c r="G105" s="2">
        <f t="shared" si="15"/>
        <v>7721209.9</v>
      </c>
      <c r="H105" s="2">
        <f t="shared" si="16"/>
        <v>401911.1</v>
      </c>
      <c r="I105" s="103">
        <v>36</v>
      </c>
      <c r="J105" s="2">
        <v>272.5</v>
      </c>
      <c r="K105" s="2"/>
      <c r="L105" s="2"/>
      <c r="M105" s="2"/>
      <c r="N105" s="2"/>
      <c r="O105" s="2"/>
      <c r="P105" s="2"/>
      <c r="Q105" s="2"/>
      <c r="R105" s="2"/>
      <c r="S105" s="2"/>
      <c r="T105" s="2">
        <v>1.62</v>
      </c>
      <c r="U105" t="s">
        <v>2206</v>
      </c>
      <c r="W105" t="s">
        <v>2368</v>
      </c>
      <c r="Y105" t="s">
        <v>2278</v>
      </c>
    </row>
    <row r="106" spans="2:25" ht="12.75">
      <c r="B106" t="s">
        <v>2386</v>
      </c>
      <c r="E106">
        <v>21229.8</v>
      </c>
      <c r="F106">
        <v>90964.4</v>
      </c>
      <c r="G106" s="2">
        <f t="shared" si="15"/>
        <v>7721229.8</v>
      </c>
      <c r="H106" s="2">
        <f t="shared" si="16"/>
        <v>390964.4</v>
      </c>
      <c r="I106" s="103">
        <v>36</v>
      </c>
      <c r="J106" s="2">
        <v>119.8</v>
      </c>
      <c r="K106" s="2"/>
      <c r="L106" s="2"/>
      <c r="M106" s="2"/>
      <c r="N106" s="2"/>
      <c r="O106" s="2"/>
      <c r="P106" s="2"/>
      <c r="Q106" s="2"/>
      <c r="R106" s="2"/>
      <c r="S106" s="2"/>
      <c r="T106" s="2">
        <v>4.2</v>
      </c>
      <c r="U106" t="s">
        <v>2348</v>
      </c>
      <c r="W106" t="s">
        <v>2387</v>
      </c>
      <c r="X106" t="s">
        <v>2214</v>
      </c>
      <c r="Y106" t="s">
        <v>2388</v>
      </c>
    </row>
    <row r="107" spans="2:23" ht="12.75">
      <c r="B107" t="s">
        <v>2389</v>
      </c>
      <c r="E107">
        <v>21251.1</v>
      </c>
      <c r="F107">
        <v>89827.2</v>
      </c>
      <c r="G107" s="2">
        <f t="shared" si="15"/>
        <v>7721251.1</v>
      </c>
      <c r="H107" s="2">
        <f t="shared" si="16"/>
        <v>389827.2</v>
      </c>
      <c r="I107" s="103">
        <v>36</v>
      </c>
      <c r="J107" s="2">
        <v>41.1</v>
      </c>
      <c r="K107" s="2"/>
      <c r="L107" s="2"/>
      <c r="M107" s="2"/>
      <c r="N107" s="2"/>
      <c r="O107" s="2"/>
      <c r="P107" s="2"/>
      <c r="Q107" s="2"/>
      <c r="R107" s="2"/>
      <c r="S107" s="2"/>
      <c r="T107" s="2">
        <v>7</v>
      </c>
      <c r="U107" t="s">
        <v>2180</v>
      </c>
      <c r="W107" t="s">
        <v>2181</v>
      </c>
    </row>
    <row r="108" spans="2:24" ht="12.75">
      <c r="B108" t="s">
        <v>2390</v>
      </c>
      <c r="E108">
        <v>21616</v>
      </c>
      <c r="F108">
        <v>90526.8</v>
      </c>
      <c r="G108" s="2">
        <f t="shared" si="15"/>
        <v>7721616</v>
      </c>
      <c r="H108" s="2">
        <f t="shared" si="16"/>
        <v>390526.8</v>
      </c>
      <c r="I108" s="103">
        <v>36</v>
      </c>
      <c r="J108" s="2">
        <v>56.3</v>
      </c>
      <c r="K108" s="2"/>
      <c r="L108" s="2"/>
      <c r="M108" s="2"/>
      <c r="N108" s="2"/>
      <c r="O108" s="2"/>
      <c r="P108" s="2"/>
      <c r="Q108" s="2"/>
      <c r="R108" s="2"/>
      <c r="S108" s="2"/>
      <c r="T108" s="2"/>
      <c r="U108" t="s">
        <v>2262</v>
      </c>
      <c r="W108" t="s">
        <v>2363</v>
      </c>
      <c r="X108" t="s">
        <v>2214</v>
      </c>
    </row>
    <row r="109" spans="2:24" ht="12.75">
      <c r="B109" t="s">
        <v>2391</v>
      </c>
      <c r="E109">
        <v>21802.4</v>
      </c>
      <c r="F109">
        <v>88998.8</v>
      </c>
      <c r="G109" s="2">
        <f t="shared" si="15"/>
        <v>7721802.4</v>
      </c>
      <c r="H109" s="2">
        <f t="shared" si="16"/>
        <v>388998.8</v>
      </c>
      <c r="I109" s="103">
        <v>36</v>
      </c>
      <c r="J109" s="2">
        <v>24.3</v>
      </c>
      <c r="K109" s="2"/>
      <c r="L109" s="2"/>
      <c r="M109" s="2"/>
      <c r="N109" s="2"/>
      <c r="O109" s="2"/>
      <c r="P109" s="2"/>
      <c r="Q109" s="2"/>
      <c r="R109" s="2"/>
      <c r="S109" s="2"/>
      <c r="T109" s="2">
        <v>5.87</v>
      </c>
      <c r="U109" t="s">
        <v>2180</v>
      </c>
      <c r="W109" t="s">
        <v>2392</v>
      </c>
      <c r="X109" t="s">
        <v>2393</v>
      </c>
    </row>
    <row r="110" spans="2:25" ht="12.75">
      <c r="B110" t="s">
        <v>2394</v>
      </c>
      <c r="E110">
        <v>22146.7</v>
      </c>
      <c r="F110">
        <v>119779.8</v>
      </c>
      <c r="G110" s="2">
        <f t="shared" si="15"/>
        <v>7722146.7</v>
      </c>
      <c r="H110" s="2">
        <f t="shared" si="16"/>
        <v>419779.8</v>
      </c>
      <c r="I110" s="103">
        <v>36</v>
      </c>
      <c r="J110" s="2">
        <v>101.8</v>
      </c>
      <c r="K110" s="2"/>
      <c r="L110" s="2"/>
      <c r="M110" s="2"/>
      <c r="N110" s="2"/>
      <c r="O110" s="2"/>
      <c r="P110" s="2"/>
      <c r="Q110" s="2"/>
      <c r="R110" s="2"/>
      <c r="S110" s="2"/>
      <c r="T110" s="2">
        <v>3</v>
      </c>
      <c r="U110" t="s">
        <v>2180</v>
      </c>
      <c r="W110" t="s">
        <v>2187</v>
      </c>
      <c r="Y110" t="s">
        <v>2281</v>
      </c>
    </row>
    <row r="111" spans="2:23" ht="12.75">
      <c r="B111" t="s">
        <v>2395</v>
      </c>
      <c r="E111">
        <v>22232</v>
      </c>
      <c r="F111">
        <v>90206.5</v>
      </c>
      <c r="G111" s="2">
        <f t="shared" si="15"/>
        <v>7722232</v>
      </c>
      <c r="H111" s="2">
        <f t="shared" si="16"/>
        <v>390206.5</v>
      </c>
      <c r="I111" s="103">
        <v>36</v>
      </c>
      <c r="J111" s="2">
        <v>25.1</v>
      </c>
      <c r="K111" s="2"/>
      <c r="L111" s="2"/>
      <c r="M111" s="2"/>
      <c r="N111" s="2"/>
      <c r="O111" s="2"/>
      <c r="P111" s="2"/>
      <c r="Q111" s="2"/>
      <c r="R111" s="2"/>
      <c r="S111" s="2"/>
      <c r="T111" s="2">
        <v>3.21</v>
      </c>
      <c r="U111" t="s">
        <v>2180</v>
      </c>
      <c r="W111" t="s">
        <v>2181</v>
      </c>
    </row>
    <row r="112" spans="2:25" ht="12.75">
      <c r="B112" t="s">
        <v>2396</v>
      </c>
      <c r="E112">
        <v>22713.8</v>
      </c>
      <c r="F112">
        <v>102381</v>
      </c>
      <c r="G112" s="2">
        <f t="shared" si="15"/>
        <v>7722713.8</v>
      </c>
      <c r="H112" s="2">
        <f t="shared" si="16"/>
        <v>402381</v>
      </c>
      <c r="I112" s="103">
        <v>36</v>
      </c>
      <c r="J112" s="2">
        <v>250.3</v>
      </c>
      <c r="K112" s="2"/>
      <c r="L112" s="2"/>
      <c r="M112" s="2"/>
      <c r="N112" s="2"/>
      <c r="O112" s="2"/>
      <c r="P112" s="2"/>
      <c r="Q112" s="2"/>
      <c r="R112" s="2"/>
      <c r="S112" s="2"/>
      <c r="T112" s="2">
        <v>3.26</v>
      </c>
      <c r="U112" t="s">
        <v>2180</v>
      </c>
      <c r="W112" t="s">
        <v>2187</v>
      </c>
      <c r="Y112" t="s">
        <v>2278</v>
      </c>
    </row>
    <row r="113" spans="2:25" ht="12.75">
      <c r="B113" t="s">
        <v>2397</v>
      </c>
      <c r="E113">
        <v>22835.3</v>
      </c>
      <c r="F113">
        <v>120948</v>
      </c>
      <c r="G113" s="2">
        <f aca="true" t="shared" si="17" ref="G113:G144">E113+7700000</f>
        <v>7722835.3</v>
      </c>
      <c r="H113" s="2">
        <f aca="true" t="shared" si="18" ref="H113:H144">F113+300000</f>
        <v>420948</v>
      </c>
      <c r="I113" s="103">
        <v>36</v>
      </c>
      <c r="J113" s="2">
        <v>237.9</v>
      </c>
      <c r="K113" s="2"/>
      <c r="L113" s="2"/>
      <c r="M113" s="2"/>
      <c r="N113" s="2"/>
      <c r="O113" s="2"/>
      <c r="P113" s="2"/>
      <c r="Q113" s="2"/>
      <c r="R113" s="2"/>
      <c r="S113" s="2"/>
      <c r="T113" s="2">
        <v>3</v>
      </c>
      <c r="U113" t="s">
        <v>2180</v>
      </c>
      <c r="W113" t="s">
        <v>2187</v>
      </c>
      <c r="Y113" t="s">
        <v>2281</v>
      </c>
    </row>
    <row r="114" spans="2:24" ht="12.75">
      <c r="B114" t="s">
        <v>2398</v>
      </c>
      <c r="E114">
        <v>22883.5</v>
      </c>
      <c r="F114">
        <v>91024.2</v>
      </c>
      <c r="G114" s="2">
        <f t="shared" si="17"/>
        <v>7722883.5</v>
      </c>
      <c r="H114" s="2">
        <f t="shared" si="18"/>
        <v>391024.2</v>
      </c>
      <c r="I114" s="103">
        <v>36</v>
      </c>
      <c r="J114" s="2">
        <v>90.1</v>
      </c>
      <c r="K114" s="2"/>
      <c r="L114" s="2"/>
      <c r="M114" s="2"/>
      <c r="N114" s="2"/>
      <c r="O114" s="2"/>
      <c r="P114" s="2"/>
      <c r="Q114" s="2"/>
      <c r="R114" s="2"/>
      <c r="S114" s="2"/>
      <c r="T114" s="2">
        <v>2.45</v>
      </c>
      <c r="U114" t="s">
        <v>2180</v>
      </c>
      <c r="W114" t="s">
        <v>2399</v>
      </c>
      <c r="X114" t="s">
        <v>2214</v>
      </c>
    </row>
    <row r="115" spans="2:26" ht="12.75">
      <c r="B115" t="s">
        <v>2400</v>
      </c>
      <c r="E115">
        <v>23090.1</v>
      </c>
      <c r="F115">
        <v>88935.5</v>
      </c>
      <c r="G115" s="2">
        <f t="shared" si="17"/>
        <v>7723090.1</v>
      </c>
      <c r="H115" s="2">
        <f t="shared" si="18"/>
        <v>388935.5</v>
      </c>
      <c r="I115" s="103">
        <v>36</v>
      </c>
      <c r="J115" s="2">
        <v>41.1</v>
      </c>
      <c r="K115" s="2"/>
      <c r="L115" s="2"/>
      <c r="M115" s="2"/>
      <c r="N115" s="2"/>
      <c r="O115" s="2"/>
      <c r="P115" s="2"/>
      <c r="Q115" s="2"/>
      <c r="R115" s="2"/>
      <c r="S115" s="2"/>
      <c r="T115" s="2"/>
      <c r="Z115" t="s">
        <v>2401</v>
      </c>
    </row>
    <row r="116" spans="2:23" ht="12.75">
      <c r="B116" t="s">
        <v>2402</v>
      </c>
      <c r="E116">
        <v>23519.1</v>
      </c>
      <c r="F116">
        <v>89904.7</v>
      </c>
      <c r="G116" s="2">
        <f t="shared" si="17"/>
        <v>7723519.1</v>
      </c>
      <c r="H116" s="2">
        <f t="shared" si="18"/>
        <v>389904.7</v>
      </c>
      <c r="I116" s="103">
        <v>36</v>
      </c>
      <c r="J116" s="2">
        <v>43.4</v>
      </c>
      <c r="K116" s="2"/>
      <c r="L116" s="2"/>
      <c r="M116" s="2"/>
      <c r="N116" s="2"/>
      <c r="O116" s="2"/>
      <c r="P116" s="2"/>
      <c r="Q116" s="2"/>
      <c r="R116" s="2"/>
      <c r="S116" s="2"/>
      <c r="T116" s="2">
        <v>2.89</v>
      </c>
      <c r="U116" t="s">
        <v>2180</v>
      </c>
      <c r="W116" t="s">
        <v>2187</v>
      </c>
    </row>
    <row r="117" spans="2:25" ht="12.75">
      <c r="B117" t="s">
        <v>2403</v>
      </c>
      <c r="E117">
        <v>24264.4</v>
      </c>
      <c r="F117">
        <v>100115</v>
      </c>
      <c r="G117" s="2">
        <f t="shared" si="17"/>
        <v>7724264.4</v>
      </c>
      <c r="H117" s="2">
        <f t="shared" si="18"/>
        <v>400115</v>
      </c>
      <c r="I117" s="103">
        <v>36</v>
      </c>
      <c r="J117" s="2">
        <v>233.84</v>
      </c>
      <c r="K117" s="2"/>
      <c r="L117" s="2"/>
      <c r="M117" s="2"/>
      <c r="N117" s="2"/>
      <c r="O117" s="2"/>
      <c r="P117" s="2"/>
      <c r="Q117" s="2"/>
      <c r="R117" s="2"/>
      <c r="S117" s="2"/>
      <c r="T117" s="2">
        <v>3.24</v>
      </c>
      <c r="U117" t="s">
        <v>2180</v>
      </c>
      <c r="W117" t="s">
        <v>2187</v>
      </c>
      <c r="Y117" t="s">
        <v>2278</v>
      </c>
    </row>
    <row r="118" spans="2:25" ht="12.75">
      <c r="B118" t="s">
        <v>2404</v>
      </c>
      <c r="E118">
        <v>24369.8</v>
      </c>
      <c r="F118">
        <v>89644.7</v>
      </c>
      <c r="G118" s="2">
        <f t="shared" si="17"/>
        <v>7724369.8</v>
      </c>
      <c r="H118" s="2">
        <f t="shared" si="18"/>
        <v>389644.7</v>
      </c>
      <c r="I118" s="103">
        <v>36</v>
      </c>
      <c r="J118" s="2">
        <v>43</v>
      </c>
      <c r="K118" s="2"/>
      <c r="L118" s="2"/>
      <c r="M118" s="2"/>
      <c r="N118" s="2"/>
      <c r="O118" s="2"/>
      <c r="P118" s="2"/>
      <c r="Q118" s="2"/>
      <c r="R118" s="2"/>
      <c r="S118" s="2"/>
      <c r="T118" s="2">
        <v>6.02</v>
      </c>
      <c r="U118" t="s">
        <v>2180</v>
      </c>
      <c r="W118" t="s">
        <v>2187</v>
      </c>
      <c r="Y118" t="s">
        <v>2405</v>
      </c>
    </row>
    <row r="119" spans="2:25" ht="12.75">
      <c r="B119" t="s">
        <v>2406</v>
      </c>
      <c r="E119">
        <v>24436.9</v>
      </c>
      <c r="F119">
        <v>119975.2</v>
      </c>
      <c r="G119" s="2">
        <f t="shared" si="17"/>
        <v>7724436.9</v>
      </c>
      <c r="H119" s="2">
        <f t="shared" si="18"/>
        <v>419975.2</v>
      </c>
      <c r="I119" s="103">
        <v>36</v>
      </c>
      <c r="J119" s="2">
        <v>102</v>
      </c>
      <c r="K119" s="2"/>
      <c r="L119" s="2"/>
      <c r="M119" s="2"/>
      <c r="N119" s="2"/>
      <c r="O119" s="2"/>
      <c r="P119" s="2"/>
      <c r="Q119" s="2"/>
      <c r="R119" s="2"/>
      <c r="S119" s="2"/>
      <c r="T119" s="2">
        <v>3</v>
      </c>
      <c r="U119" t="s">
        <v>2180</v>
      </c>
      <c r="W119" t="s">
        <v>2187</v>
      </c>
      <c r="Y119" t="s">
        <v>2281</v>
      </c>
    </row>
    <row r="120" spans="2:25" ht="12.75">
      <c r="B120" t="s">
        <v>2407</v>
      </c>
      <c r="E120">
        <v>24669.2</v>
      </c>
      <c r="F120">
        <v>99564.7</v>
      </c>
      <c r="G120" s="2">
        <f t="shared" si="17"/>
        <v>7724669.2</v>
      </c>
      <c r="H120" s="2">
        <f t="shared" si="18"/>
        <v>399564.7</v>
      </c>
      <c r="I120" s="103">
        <v>36</v>
      </c>
      <c r="J120" s="2">
        <v>290.8</v>
      </c>
      <c r="K120" s="2"/>
      <c r="T120" s="2">
        <v>1.66</v>
      </c>
      <c r="U120" t="s">
        <v>2180</v>
      </c>
      <c r="W120" t="s">
        <v>2408</v>
      </c>
      <c r="Y120" t="s">
        <v>2278</v>
      </c>
    </row>
    <row r="121" spans="2:25" ht="12.75">
      <c r="B121" t="s">
        <v>2409</v>
      </c>
      <c r="E121">
        <v>24854.5</v>
      </c>
      <c r="F121">
        <v>119100.3</v>
      </c>
      <c r="G121" s="2">
        <f t="shared" si="17"/>
        <v>7724854.5</v>
      </c>
      <c r="H121" s="2">
        <f t="shared" si="18"/>
        <v>419100.3</v>
      </c>
      <c r="I121" s="103">
        <v>36</v>
      </c>
      <c r="J121" s="2">
        <v>223.1</v>
      </c>
      <c r="K121" s="2"/>
      <c r="L121" s="2"/>
      <c r="M121" s="2"/>
      <c r="N121" s="2"/>
      <c r="O121" s="2"/>
      <c r="P121" s="2"/>
      <c r="Q121" s="2"/>
      <c r="R121" s="2"/>
      <c r="S121" s="2"/>
      <c r="T121" s="2">
        <v>3</v>
      </c>
      <c r="U121" t="s">
        <v>2180</v>
      </c>
      <c r="W121" t="s">
        <v>2187</v>
      </c>
      <c r="Y121" t="s">
        <v>2281</v>
      </c>
    </row>
    <row r="122" spans="2:25" ht="12.75">
      <c r="B122" t="s">
        <v>2410</v>
      </c>
      <c r="E122">
        <v>24901</v>
      </c>
      <c r="F122">
        <v>96881.5</v>
      </c>
      <c r="G122" s="2">
        <f t="shared" si="17"/>
        <v>7724901</v>
      </c>
      <c r="H122" s="2">
        <f t="shared" si="18"/>
        <v>396881.5</v>
      </c>
      <c r="I122" s="103">
        <v>36</v>
      </c>
      <c r="J122" s="2">
        <v>245.8</v>
      </c>
      <c r="K122" s="2"/>
      <c r="L122" s="2"/>
      <c r="M122" s="2"/>
      <c r="N122" s="2"/>
      <c r="O122" s="2"/>
      <c r="P122" s="2"/>
      <c r="Q122" s="2"/>
      <c r="R122" s="2"/>
      <c r="S122" s="2"/>
      <c r="T122" s="2">
        <v>3</v>
      </c>
      <c r="U122" t="s">
        <v>2180</v>
      </c>
      <c r="W122" t="s">
        <v>2187</v>
      </c>
      <c r="Y122" t="s">
        <v>2258</v>
      </c>
    </row>
    <row r="123" spans="2:25" ht="12.75">
      <c r="B123" t="s">
        <v>2411</v>
      </c>
      <c r="E123">
        <v>25013.3</v>
      </c>
      <c r="F123">
        <v>120582.2</v>
      </c>
      <c r="G123" s="2">
        <f t="shared" si="17"/>
        <v>7725013.3</v>
      </c>
      <c r="H123" s="2">
        <f t="shared" si="18"/>
        <v>420582.2</v>
      </c>
      <c r="I123" s="103">
        <v>36</v>
      </c>
      <c r="J123" s="2">
        <v>176.5</v>
      </c>
      <c r="K123" s="2"/>
      <c r="L123" s="2"/>
      <c r="M123" s="2"/>
      <c r="N123" s="2"/>
      <c r="O123" s="2"/>
      <c r="P123" s="2"/>
      <c r="Q123" s="2"/>
      <c r="R123" s="2"/>
      <c r="S123" s="2"/>
      <c r="T123" s="2">
        <v>3</v>
      </c>
      <c r="U123" t="s">
        <v>2180</v>
      </c>
      <c r="W123" t="s">
        <v>2187</v>
      </c>
      <c r="Y123" t="s">
        <v>2281</v>
      </c>
    </row>
    <row r="124" spans="2:20" ht="12.75">
      <c r="B124" t="s">
        <v>2412</v>
      </c>
      <c r="E124">
        <v>25510.2</v>
      </c>
      <c r="F124">
        <v>102448.2</v>
      </c>
      <c r="G124" s="2">
        <f t="shared" si="17"/>
        <v>7725510.2</v>
      </c>
      <c r="H124" s="2">
        <f t="shared" si="18"/>
        <v>402448.2</v>
      </c>
      <c r="I124" s="103">
        <v>36</v>
      </c>
      <c r="J124" s="2">
        <v>193.1</v>
      </c>
      <c r="K124" s="2"/>
      <c r="L124" s="2"/>
      <c r="M124" s="2"/>
      <c r="N124" s="2"/>
      <c r="O124" s="2"/>
      <c r="P124" s="2"/>
      <c r="Q124" s="2"/>
      <c r="R124" s="2"/>
      <c r="S124" s="2"/>
      <c r="T124" s="2"/>
    </row>
    <row r="125" spans="2:23" ht="12.75">
      <c r="B125" t="s">
        <v>2413</v>
      </c>
      <c r="E125">
        <v>25513.7</v>
      </c>
      <c r="F125">
        <v>90238.2</v>
      </c>
      <c r="G125" s="2">
        <f t="shared" si="17"/>
        <v>7725513.7</v>
      </c>
      <c r="H125" s="2">
        <f t="shared" si="18"/>
        <v>390238.2</v>
      </c>
      <c r="I125" s="103">
        <v>36</v>
      </c>
      <c r="J125" s="2">
        <v>44.7</v>
      </c>
      <c r="K125" s="2"/>
      <c r="L125" s="2"/>
      <c r="M125" s="2"/>
      <c r="N125" s="2"/>
      <c r="O125" s="2"/>
      <c r="P125" s="2"/>
      <c r="Q125" s="2"/>
      <c r="R125" s="2"/>
      <c r="S125" s="2"/>
      <c r="T125" s="2">
        <v>5.06</v>
      </c>
      <c r="U125" t="s">
        <v>2180</v>
      </c>
      <c r="W125" t="s">
        <v>2399</v>
      </c>
    </row>
    <row r="126" spans="2:25" ht="12.75">
      <c r="B126" t="s">
        <v>2414</v>
      </c>
      <c r="E126">
        <v>25957.8</v>
      </c>
      <c r="F126">
        <v>120303.2</v>
      </c>
      <c r="G126" s="2">
        <f t="shared" si="17"/>
        <v>7725957.8</v>
      </c>
      <c r="H126" s="2">
        <f t="shared" si="18"/>
        <v>420303.2</v>
      </c>
      <c r="I126" s="103">
        <v>36</v>
      </c>
      <c r="J126" s="2">
        <v>94.5</v>
      </c>
      <c r="K126" s="2"/>
      <c r="L126" s="2"/>
      <c r="M126" s="2"/>
      <c r="N126" s="2"/>
      <c r="O126" s="2"/>
      <c r="P126" s="2"/>
      <c r="Q126" s="2"/>
      <c r="R126" s="2"/>
      <c r="S126" s="2"/>
      <c r="T126" s="2">
        <v>5.13</v>
      </c>
      <c r="U126" t="s">
        <v>2180</v>
      </c>
      <c r="W126" t="s">
        <v>2187</v>
      </c>
      <c r="Y126" t="s">
        <v>2281</v>
      </c>
    </row>
    <row r="127" spans="2:24" ht="12.75">
      <c r="B127" t="s">
        <v>2415</v>
      </c>
      <c r="E127">
        <v>26050.3</v>
      </c>
      <c r="F127">
        <v>91147.7</v>
      </c>
      <c r="G127" s="2">
        <f t="shared" si="17"/>
        <v>7726050.3</v>
      </c>
      <c r="H127" s="2">
        <f t="shared" si="18"/>
        <v>391147.7</v>
      </c>
      <c r="I127" s="103">
        <v>36</v>
      </c>
      <c r="J127" s="2">
        <v>86.9</v>
      </c>
      <c r="K127" s="2"/>
      <c r="L127" s="2"/>
      <c r="M127" s="2"/>
      <c r="N127" s="2"/>
      <c r="O127" s="2"/>
      <c r="P127" s="2"/>
      <c r="Q127" s="2"/>
      <c r="R127" s="2"/>
      <c r="S127" s="2"/>
      <c r="T127" s="2">
        <v>3.32</v>
      </c>
      <c r="U127" t="s">
        <v>2180</v>
      </c>
      <c r="W127" t="s">
        <v>2399</v>
      </c>
      <c r="X127" t="s">
        <v>2214</v>
      </c>
    </row>
    <row r="128" spans="2:25" ht="12.75">
      <c r="B128" t="s">
        <v>2416</v>
      </c>
      <c r="E128">
        <v>26620.7</v>
      </c>
      <c r="F128">
        <v>120163.6</v>
      </c>
      <c r="G128" s="2">
        <f t="shared" si="17"/>
        <v>7726620.7</v>
      </c>
      <c r="H128" s="2">
        <f t="shared" si="18"/>
        <v>420163.6</v>
      </c>
      <c r="I128" s="103">
        <v>36</v>
      </c>
      <c r="J128" s="2">
        <v>122.6</v>
      </c>
      <c r="K128" s="2"/>
      <c r="L128" s="2"/>
      <c r="M128" s="2"/>
      <c r="N128" s="2"/>
      <c r="O128" s="2"/>
      <c r="P128" s="2"/>
      <c r="Q128" s="2"/>
      <c r="R128" s="2"/>
      <c r="S128" s="2"/>
      <c r="T128" s="2">
        <v>3</v>
      </c>
      <c r="U128" t="s">
        <v>2180</v>
      </c>
      <c r="W128" t="s">
        <v>2187</v>
      </c>
      <c r="Y128" t="s">
        <v>2208</v>
      </c>
    </row>
    <row r="129" spans="2:25" ht="12.75">
      <c r="B129" t="s">
        <v>2417</v>
      </c>
      <c r="E129">
        <v>26737.9</v>
      </c>
      <c r="F129">
        <v>97808.7</v>
      </c>
      <c r="G129" s="2">
        <f t="shared" si="17"/>
        <v>7726737.9</v>
      </c>
      <c r="H129" s="2">
        <f t="shared" si="18"/>
        <v>397808.7</v>
      </c>
      <c r="I129" s="103">
        <v>36</v>
      </c>
      <c r="J129" s="2">
        <v>216.7</v>
      </c>
      <c r="K129" s="2"/>
      <c r="L129" s="2"/>
      <c r="M129" s="2"/>
      <c r="N129" s="2"/>
      <c r="O129" s="2"/>
      <c r="P129" s="2"/>
      <c r="Q129" s="2"/>
      <c r="R129" s="2"/>
      <c r="S129" s="2"/>
      <c r="T129" s="2">
        <v>3</v>
      </c>
      <c r="U129" t="s">
        <v>2180</v>
      </c>
      <c r="W129" t="s">
        <v>2187</v>
      </c>
      <c r="Y129" t="s">
        <v>2258</v>
      </c>
    </row>
    <row r="130" spans="2:25" ht="12.75">
      <c r="B130" t="s">
        <v>2418</v>
      </c>
      <c r="E130">
        <v>26871.7</v>
      </c>
      <c r="F130">
        <v>120985.5</v>
      </c>
      <c r="G130" s="2">
        <f t="shared" si="17"/>
        <v>7726871.7</v>
      </c>
      <c r="H130" s="2">
        <f t="shared" si="18"/>
        <v>420985.5</v>
      </c>
      <c r="I130" s="103">
        <v>36</v>
      </c>
      <c r="J130" s="2">
        <v>132</v>
      </c>
      <c r="K130" s="2"/>
      <c r="L130" s="2"/>
      <c r="M130" s="2"/>
      <c r="N130" s="2"/>
      <c r="O130" s="2"/>
      <c r="P130" s="2"/>
      <c r="Q130" s="2"/>
      <c r="R130" s="2"/>
      <c r="S130" s="2"/>
      <c r="T130" s="2">
        <v>2.96</v>
      </c>
      <c r="U130" t="s">
        <v>2180</v>
      </c>
      <c r="W130" t="s">
        <v>2187</v>
      </c>
      <c r="Y130" t="s">
        <v>2208</v>
      </c>
    </row>
    <row r="131" spans="2:23" ht="12.75">
      <c r="B131" t="s">
        <v>2419</v>
      </c>
      <c r="E131">
        <v>26883</v>
      </c>
      <c r="F131">
        <v>89135</v>
      </c>
      <c r="G131" s="2">
        <f t="shared" si="17"/>
        <v>7726883</v>
      </c>
      <c r="H131" s="2">
        <f t="shared" si="18"/>
        <v>389135</v>
      </c>
      <c r="I131" s="103">
        <v>36</v>
      </c>
      <c r="J131" s="2">
        <v>86.7</v>
      </c>
      <c r="K131" s="2"/>
      <c r="L131" s="2"/>
      <c r="M131" s="2"/>
      <c r="N131" s="2"/>
      <c r="O131" s="2"/>
      <c r="P131" s="2"/>
      <c r="Q131" s="2"/>
      <c r="R131" s="2"/>
      <c r="S131" s="2"/>
      <c r="T131" s="2">
        <v>2.84</v>
      </c>
      <c r="U131" t="s">
        <v>2180</v>
      </c>
      <c r="W131" t="s">
        <v>2187</v>
      </c>
    </row>
    <row r="132" spans="2:25" ht="12.75">
      <c r="B132" t="s">
        <v>2420</v>
      </c>
      <c r="E132">
        <v>27239.3</v>
      </c>
      <c r="F132">
        <v>89287.8</v>
      </c>
      <c r="G132" s="2">
        <f t="shared" si="17"/>
        <v>7727239.3</v>
      </c>
      <c r="H132" s="2">
        <f t="shared" si="18"/>
        <v>389287.8</v>
      </c>
      <c r="I132" s="103">
        <v>36</v>
      </c>
      <c r="J132" s="2">
        <v>25.36</v>
      </c>
      <c r="K132" s="2"/>
      <c r="L132" s="2"/>
      <c r="M132" s="2"/>
      <c r="N132" s="2"/>
      <c r="O132" s="2"/>
      <c r="P132" s="2"/>
      <c r="Q132" s="2"/>
      <c r="R132" s="2"/>
      <c r="S132" s="2"/>
      <c r="T132" s="2">
        <v>4.42</v>
      </c>
      <c r="U132" t="s">
        <v>2180</v>
      </c>
      <c r="W132" t="s">
        <v>2187</v>
      </c>
      <c r="Y132" t="s">
        <v>2421</v>
      </c>
    </row>
    <row r="133" spans="2:24" ht="12.75">
      <c r="B133" t="s">
        <v>2422</v>
      </c>
      <c r="E133">
        <v>27345.3</v>
      </c>
      <c r="F133">
        <v>90146.5</v>
      </c>
      <c r="G133" s="2">
        <f t="shared" si="17"/>
        <v>7727345.3</v>
      </c>
      <c r="H133" s="2">
        <f t="shared" si="18"/>
        <v>390146.5</v>
      </c>
      <c r="I133" s="103">
        <v>36</v>
      </c>
      <c r="J133" s="2">
        <v>133.7</v>
      </c>
      <c r="K133" s="2"/>
      <c r="L133" s="2"/>
      <c r="M133" s="2"/>
      <c r="N133" s="2"/>
      <c r="O133" s="2"/>
      <c r="P133" s="2"/>
      <c r="Q133" s="2"/>
      <c r="R133" s="2"/>
      <c r="S133" s="2"/>
      <c r="T133" s="2"/>
      <c r="U133" t="s">
        <v>2206</v>
      </c>
      <c r="W133" t="s">
        <v>2423</v>
      </c>
      <c r="X133" t="s">
        <v>2214</v>
      </c>
    </row>
    <row r="134" spans="2:25" ht="12.75">
      <c r="B134" t="s">
        <v>2424</v>
      </c>
      <c r="E134">
        <v>27483.1</v>
      </c>
      <c r="F134">
        <v>99293.5</v>
      </c>
      <c r="G134" s="2">
        <f t="shared" si="17"/>
        <v>7727483.1</v>
      </c>
      <c r="H134" s="2">
        <f t="shared" si="18"/>
        <v>399293.5</v>
      </c>
      <c r="I134" s="103">
        <v>36</v>
      </c>
      <c r="J134" s="2">
        <v>232.9</v>
      </c>
      <c r="K134" s="2"/>
      <c r="L134" s="2"/>
      <c r="M134" s="2"/>
      <c r="N134" s="2"/>
      <c r="O134" s="2"/>
      <c r="P134" s="2"/>
      <c r="Q134" s="2"/>
      <c r="R134" s="2"/>
      <c r="S134" s="2"/>
      <c r="T134" s="2">
        <v>3</v>
      </c>
      <c r="U134" t="s">
        <v>2180</v>
      </c>
      <c r="W134" t="s">
        <v>2187</v>
      </c>
      <c r="Y134" t="s">
        <v>2258</v>
      </c>
    </row>
    <row r="135" spans="2:25" ht="12.75">
      <c r="B135" t="s">
        <v>2425</v>
      </c>
      <c r="E135">
        <v>27803.9</v>
      </c>
      <c r="F135">
        <v>120433.7</v>
      </c>
      <c r="G135" s="2">
        <f t="shared" si="17"/>
        <v>7727803.9</v>
      </c>
      <c r="H135" s="2">
        <f t="shared" si="18"/>
        <v>420433.7</v>
      </c>
      <c r="I135" s="103">
        <v>36</v>
      </c>
      <c r="J135" s="2">
        <v>89.8</v>
      </c>
      <c r="K135" s="2"/>
      <c r="L135" s="2"/>
      <c r="M135" s="2"/>
      <c r="N135" s="2"/>
      <c r="O135" s="2"/>
      <c r="P135" s="2"/>
      <c r="Q135" s="2"/>
      <c r="R135" s="2"/>
      <c r="S135" s="2"/>
      <c r="T135" s="2">
        <v>2.1</v>
      </c>
      <c r="U135" t="s">
        <v>2426</v>
      </c>
      <c r="W135" t="s">
        <v>2427</v>
      </c>
      <c r="Y135" t="s">
        <v>2208</v>
      </c>
    </row>
    <row r="136" spans="2:25" ht="12.75">
      <c r="B136" t="s">
        <v>2428</v>
      </c>
      <c r="E136">
        <v>27872.2</v>
      </c>
      <c r="F136">
        <v>96609.2</v>
      </c>
      <c r="G136" s="2">
        <f t="shared" si="17"/>
        <v>7727872.2</v>
      </c>
      <c r="H136" s="2">
        <f t="shared" si="18"/>
        <v>396609.2</v>
      </c>
      <c r="I136" s="103">
        <v>36</v>
      </c>
      <c r="J136" s="2">
        <v>194.9</v>
      </c>
      <c r="K136" s="2"/>
      <c r="L136" s="2"/>
      <c r="M136" s="2"/>
      <c r="N136" s="2"/>
      <c r="O136" s="2"/>
      <c r="P136" s="2"/>
      <c r="Q136" s="2"/>
      <c r="R136" s="2"/>
      <c r="S136" s="2"/>
      <c r="T136" s="2">
        <v>3</v>
      </c>
      <c r="U136" t="s">
        <v>2180</v>
      </c>
      <c r="W136" t="s">
        <v>2187</v>
      </c>
      <c r="Y136" t="s">
        <v>2258</v>
      </c>
    </row>
    <row r="137" spans="2:25" ht="12.75">
      <c r="B137" t="s">
        <v>2429</v>
      </c>
      <c r="E137">
        <v>27965.7</v>
      </c>
      <c r="F137">
        <v>95774.7</v>
      </c>
      <c r="G137" s="2">
        <f t="shared" si="17"/>
        <v>7727965.7</v>
      </c>
      <c r="H137" s="2">
        <f t="shared" si="18"/>
        <v>395774.7</v>
      </c>
      <c r="I137" s="103">
        <v>36</v>
      </c>
      <c r="J137" s="2">
        <v>189.3</v>
      </c>
      <c r="K137" s="2"/>
      <c r="L137" s="2"/>
      <c r="M137" s="2"/>
      <c r="N137" s="2"/>
      <c r="O137" s="2"/>
      <c r="P137" s="2"/>
      <c r="Q137" s="2"/>
      <c r="R137" s="2"/>
      <c r="S137" s="2"/>
      <c r="T137" s="2">
        <v>3</v>
      </c>
      <c r="U137" t="s">
        <v>2180</v>
      </c>
      <c r="W137" t="s">
        <v>2187</v>
      </c>
      <c r="Y137" t="s">
        <v>2258</v>
      </c>
    </row>
    <row r="138" spans="2:23" ht="12.75">
      <c r="B138" t="s">
        <v>2430</v>
      </c>
      <c r="E138">
        <v>28480.1</v>
      </c>
      <c r="F138">
        <v>89296.6</v>
      </c>
      <c r="G138" s="2">
        <f t="shared" si="17"/>
        <v>7728480.1</v>
      </c>
      <c r="H138" s="2">
        <f t="shared" si="18"/>
        <v>389296.6</v>
      </c>
      <c r="I138" s="103">
        <v>36</v>
      </c>
      <c r="J138" s="2">
        <v>11.8</v>
      </c>
      <c r="K138" s="2"/>
      <c r="L138" s="2"/>
      <c r="M138" s="2"/>
      <c r="N138" s="2"/>
      <c r="O138" s="2"/>
      <c r="P138" s="2"/>
      <c r="Q138" s="2"/>
      <c r="R138" s="2"/>
      <c r="S138" s="2"/>
      <c r="T138" s="2">
        <v>6.43</v>
      </c>
      <c r="U138" t="s">
        <v>2348</v>
      </c>
      <c r="W138" t="s">
        <v>2431</v>
      </c>
    </row>
    <row r="139" spans="2:25" ht="12.75">
      <c r="B139" t="s">
        <v>2432</v>
      </c>
      <c r="E139">
        <v>28964.3</v>
      </c>
      <c r="F139">
        <v>120885.5</v>
      </c>
      <c r="G139" s="2">
        <f t="shared" si="17"/>
        <v>7728964.3</v>
      </c>
      <c r="H139" s="2">
        <f t="shared" si="18"/>
        <v>420885.5</v>
      </c>
      <c r="I139" s="103">
        <v>36</v>
      </c>
      <c r="J139" s="2">
        <v>151.4</v>
      </c>
      <c r="K139" s="2"/>
      <c r="L139" s="2"/>
      <c r="M139" s="2"/>
      <c r="N139" s="2"/>
      <c r="O139" s="2"/>
      <c r="P139" s="2"/>
      <c r="Q139" s="2"/>
      <c r="R139" s="2"/>
      <c r="S139" s="2"/>
      <c r="T139" s="2">
        <v>3.26</v>
      </c>
      <c r="U139" t="s">
        <v>2180</v>
      </c>
      <c r="W139" t="s">
        <v>2187</v>
      </c>
      <c r="Y139" t="s">
        <v>2208</v>
      </c>
    </row>
    <row r="140" spans="2:23" ht="12.75">
      <c r="B140" t="s">
        <v>2433</v>
      </c>
      <c r="E140">
        <v>29086.6</v>
      </c>
      <c r="F140">
        <v>88975.4</v>
      </c>
      <c r="G140" s="2">
        <f t="shared" si="17"/>
        <v>7729086.6</v>
      </c>
      <c r="H140" s="2">
        <f t="shared" si="18"/>
        <v>388975.4</v>
      </c>
      <c r="I140" s="103">
        <v>36</v>
      </c>
      <c r="J140" s="2">
        <v>111.4</v>
      </c>
      <c r="K140" s="2"/>
      <c r="L140" s="2"/>
      <c r="M140" s="2"/>
      <c r="N140" s="2"/>
      <c r="O140" s="2"/>
      <c r="P140" s="2"/>
      <c r="Q140" s="2"/>
      <c r="R140" s="2"/>
      <c r="S140" s="2"/>
      <c r="T140" s="2">
        <v>3.43</v>
      </c>
      <c r="U140" t="s">
        <v>2180</v>
      </c>
      <c r="W140" t="s">
        <v>2434</v>
      </c>
    </row>
    <row r="141" spans="2:25" ht="12.75">
      <c r="B141" t="s">
        <v>2435</v>
      </c>
      <c r="E141">
        <v>29202.3</v>
      </c>
      <c r="F141">
        <v>95325.6</v>
      </c>
      <c r="G141" s="2">
        <f t="shared" si="17"/>
        <v>7729202.3</v>
      </c>
      <c r="H141" s="2">
        <f t="shared" si="18"/>
        <v>395325.6</v>
      </c>
      <c r="I141" s="103">
        <v>36</v>
      </c>
      <c r="J141" s="2">
        <v>204.3</v>
      </c>
      <c r="K141" s="2"/>
      <c r="L141" s="2"/>
      <c r="M141" s="2"/>
      <c r="N141" s="2"/>
      <c r="O141" s="2"/>
      <c r="P141" s="2"/>
      <c r="Q141" s="2"/>
      <c r="R141" s="2"/>
      <c r="S141" s="2"/>
      <c r="T141" s="2">
        <v>1.56</v>
      </c>
      <c r="U141" t="s">
        <v>2206</v>
      </c>
      <c r="W141" t="s">
        <v>2436</v>
      </c>
      <c r="Y141" t="s">
        <v>2258</v>
      </c>
    </row>
    <row r="142" spans="2:25" ht="12.75">
      <c r="B142" t="s">
        <v>2437</v>
      </c>
      <c r="E142">
        <v>29774.3</v>
      </c>
      <c r="F142">
        <v>121097.3</v>
      </c>
      <c r="G142" s="2">
        <f t="shared" si="17"/>
        <v>7729774.3</v>
      </c>
      <c r="H142" s="2">
        <f t="shared" si="18"/>
        <v>421097.3</v>
      </c>
      <c r="I142" s="103">
        <v>36</v>
      </c>
      <c r="J142" s="2">
        <v>209.9</v>
      </c>
      <c r="K142" s="2"/>
      <c r="L142" s="2"/>
      <c r="M142" s="2"/>
      <c r="N142" s="2"/>
      <c r="O142" s="2"/>
      <c r="P142" s="2"/>
      <c r="Q142" s="2"/>
      <c r="R142" s="2"/>
      <c r="S142" s="2"/>
      <c r="T142" s="2">
        <v>3</v>
      </c>
      <c r="U142" t="s">
        <v>2180</v>
      </c>
      <c r="W142" t="s">
        <v>2187</v>
      </c>
      <c r="Y142" t="s">
        <v>2208</v>
      </c>
    </row>
    <row r="143" spans="2:25" ht="12.75">
      <c r="B143" t="s">
        <v>2438</v>
      </c>
      <c r="E143">
        <v>29955.4</v>
      </c>
      <c r="F143">
        <v>120031</v>
      </c>
      <c r="G143" s="2">
        <f t="shared" si="17"/>
        <v>7729955.4</v>
      </c>
      <c r="H143" s="2">
        <f t="shared" si="18"/>
        <v>420031</v>
      </c>
      <c r="I143" s="103">
        <v>36</v>
      </c>
      <c r="J143" s="2">
        <v>93.5</v>
      </c>
      <c r="K143" s="2"/>
      <c r="L143" s="2"/>
      <c r="M143" s="2"/>
      <c r="N143" s="2"/>
      <c r="O143" s="2"/>
      <c r="P143" s="2"/>
      <c r="Q143" s="2"/>
      <c r="R143" s="2"/>
      <c r="S143" s="2"/>
      <c r="T143" s="2">
        <v>3</v>
      </c>
      <c r="U143" t="s">
        <v>2180</v>
      </c>
      <c r="W143" t="s">
        <v>2187</v>
      </c>
      <c r="Y143" t="s">
        <v>2208</v>
      </c>
    </row>
    <row r="144" spans="2:25" ht="12.75">
      <c r="B144" t="s">
        <v>2439</v>
      </c>
      <c r="E144">
        <v>30422.5</v>
      </c>
      <c r="F144">
        <v>92985.6</v>
      </c>
      <c r="G144" s="2">
        <f t="shared" si="17"/>
        <v>7730422.5</v>
      </c>
      <c r="H144" s="2">
        <f t="shared" si="18"/>
        <v>392985.6</v>
      </c>
      <c r="I144" s="103">
        <v>36</v>
      </c>
      <c r="J144" s="2">
        <v>64.9</v>
      </c>
      <c r="K144" s="2"/>
      <c r="L144" s="2"/>
      <c r="M144" s="2"/>
      <c r="N144" s="2"/>
      <c r="O144" s="2"/>
      <c r="P144" s="2"/>
      <c r="Q144" s="2"/>
      <c r="R144" s="2"/>
      <c r="S144" s="2"/>
      <c r="T144" s="2">
        <v>3</v>
      </c>
      <c r="U144" t="s">
        <v>2180</v>
      </c>
      <c r="W144" t="s">
        <v>2187</v>
      </c>
      <c r="Y144" t="s">
        <v>2258</v>
      </c>
    </row>
    <row r="145" spans="2:25" ht="12.75">
      <c r="B145" t="s">
        <v>2440</v>
      </c>
      <c r="E145">
        <v>30678.9</v>
      </c>
      <c r="F145">
        <v>93962.7</v>
      </c>
      <c r="G145" s="2">
        <f aca="true" t="shared" si="19" ref="G145:G178">E145+7700000</f>
        <v>7730678.9</v>
      </c>
      <c r="H145" s="2">
        <f aca="true" t="shared" si="20" ref="H145:H178">F145+300000</f>
        <v>393962.7</v>
      </c>
      <c r="I145" s="103">
        <v>36</v>
      </c>
      <c r="J145" s="2">
        <v>85.1</v>
      </c>
      <c r="K145" s="2"/>
      <c r="L145" s="2"/>
      <c r="M145" s="2"/>
      <c r="N145" s="2"/>
      <c r="O145" s="2"/>
      <c r="P145" s="2"/>
      <c r="Q145" s="2"/>
      <c r="R145" s="2"/>
      <c r="S145" s="2"/>
      <c r="T145" s="2">
        <v>3</v>
      </c>
      <c r="U145" t="s">
        <v>2180</v>
      </c>
      <c r="W145" t="s">
        <v>2187</v>
      </c>
      <c r="Y145" t="s">
        <v>2258</v>
      </c>
    </row>
    <row r="146" spans="2:25" ht="12.75">
      <c r="B146" t="s">
        <v>2441</v>
      </c>
      <c r="E146">
        <v>30956.6</v>
      </c>
      <c r="F146">
        <v>93488.9</v>
      </c>
      <c r="G146" s="2">
        <f t="shared" si="19"/>
        <v>7730956.6</v>
      </c>
      <c r="H146" s="2">
        <f t="shared" si="20"/>
        <v>393488.9</v>
      </c>
      <c r="I146" s="103">
        <v>36</v>
      </c>
      <c r="J146" s="2">
        <v>17.1</v>
      </c>
      <c r="K146" s="2"/>
      <c r="L146" s="2"/>
      <c r="M146" s="2"/>
      <c r="N146" s="2"/>
      <c r="O146" s="2"/>
      <c r="P146" s="2"/>
      <c r="Q146" s="2"/>
      <c r="R146" s="2"/>
      <c r="S146" s="2"/>
      <c r="T146" s="2">
        <v>3</v>
      </c>
      <c r="U146" t="s">
        <v>2180</v>
      </c>
      <c r="W146" t="s">
        <v>2187</v>
      </c>
      <c r="Y146" t="s">
        <v>2258</v>
      </c>
    </row>
    <row r="147" spans="2:23" ht="12.75">
      <c r="B147" t="s">
        <v>1181</v>
      </c>
      <c r="E147">
        <v>30969.2</v>
      </c>
      <c r="F147">
        <v>88900.8</v>
      </c>
      <c r="G147" s="2">
        <f t="shared" si="19"/>
        <v>7730969.2</v>
      </c>
      <c r="H147" s="2">
        <f t="shared" si="20"/>
        <v>388900.8</v>
      </c>
      <c r="I147" s="103">
        <v>36</v>
      </c>
      <c r="J147" s="2">
        <v>24.2</v>
      </c>
      <c r="K147" s="2"/>
      <c r="L147" s="2"/>
      <c r="M147" s="2"/>
      <c r="N147" s="2"/>
      <c r="O147" s="2"/>
      <c r="P147" s="2"/>
      <c r="Q147" s="2"/>
      <c r="R147" s="2"/>
      <c r="S147" s="2"/>
      <c r="T147" s="2">
        <v>3</v>
      </c>
      <c r="U147" t="s">
        <v>2180</v>
      </c>
      <c r="W147" t="s">
        <v>2187</v>
      </c>
    </row>
    <row r="148" spans="2:23" ht="12.75">
      <c r="B148" t="s">
        <v>2442</v>
      </c>
      <c r="E148">
        <v>30980.4</v>
      </c>
      <c r="F148">
        <v>88766.6</v>
      </c>
      <c r="G148" s="2">
        <f t="shared" si="19"/>
        <v>7730980.4</v>
      </c>
      <c r="H148" s="2">
        <f t="shared" si="20"/>
        <v>388766.6</v>
      </c>
      <c r="I148" s="103">
        <v>36</v>
      </c>
      <c r="J148" s="2">
        <v>93.4</v>
      </c>
      <c r="K148" s="2"/>
      <c r="L148" s="2"/>
      <c r="M148" s="2"/>
      <c r="N148" s="2"/>
      <c r="O148" s="2"/>
      <c r="P148" s="2"/>
      <c r="Q148" s="2"/>
      <c r="R148" s="2"/>
      <c r="S148" s="2"/>
      <c r="T148" s="2">
        <v>3</v>
      </c>
      <c r="U148" t="s">
        <v>2180</v>
      </c>
      <c r="W148" t="s">
        <v>2187</v>
      </c>
    </row>
    <row r="149" spans="2:20" ht="12.75">
      <c r="B149" t="s">
        <v>2443</v>
      </c>
      <c r="E149">
        <v>31138.5</v>
      </c>
      <c r="F149">
        <v>87146.1</v>
      </c>
      <c r="G149" s="2">
        <f t="shared" si="19"/>
        <v>7731138.5</v>
      </c>
      <c r="H149" s="2">
        <f t="shared" si="20"/>
        <v>387146.1</v>
      </c>
      <c r="I149" s="103">
        <v>36</v>
      </c>
      <c r="J149" s="2">
        <v>141.1</v>
      </c>
      <c r="K149" s="2"/>
      <c r="L149" s="2"/>
      <c r="M149" s="2"/>
      <c r="N149" s="2"/>
      <c r="O149" s="2"/>
      <c r="P149" s="2"/>
      <c r="Q149" s="2"/>
      <c r="R149" s="2"/>
      <c r="S149" s="2"/>
      <c r="T149" s="2"/>
    </row>
    <row r="150" spans="2:25" ht="12.75">
      <c r="B150" t="s">
        <v>2444</v>
      </c>
      <c r="E150">
        <v>31337.8</v>
      </c>
      <c r="F150">
        <v>95224.9</v>
      </c>
      <c r="G150" s="2">
        <f t="shared" si="19"/>
        <v>7731337.8</v>
      </c>
      <c r="H150" s="2">
        <f t="shared" si="20"/>
        <v>395224.9</v>
      </c>
      <c r="I150" s="103">
        <v>36</v>
      </c>
      <c r="J150" s="2">
        <v>125.2</v>
      </c>
      <c r="K150" s="2"/>
      <c r="L150" s="2"/>
      <c r="M150" s="2"/>
      <c r="N150" s="2"/>
      <c r="O150" s="2"/>
      <c r="P150" s="2"/>
      <c r="Q150" s="2"/>
      <c r="R150" s="2"/>
      <c r="S150" s="2"/>
      <c r="T150" s="2">
        <v>3.91</v>
      </c>
      <c r="U150" t="s">
        <v>2180</v>
      </c>
      <c r="W150" t="s">
        <v>2187</v>
      </c>
      <c r="Y150" t="s">
        <v>2258</v>
      </c>
    </row>
    <row r="151" spans="2:25" ht="12.75">
      <c r="B151" t="s">
        <v>2445</v>
      </c>
      <c r="E151">
        <v>31544.7</v>
      </c>
      <c r="F151">
        <v>91990.5</v>
      </c>
      <c r="G151" s="2">
        <f t="shared" si="19"/>
        <v>7731544.7</v>
      </c>
      <c r="H151" s="2">
        <f t="shared" si="20"/>
        <v>391990.5</v>
      </c>
      <c r="I151" s="103">
        <v>36</v>
      </c>
      <c r="J151" s="2">
        <v>122.4</v>
      </c>
      <c r="K151" s="2"/>
      <c r="L151" s="2"/>
      <c r="M151" s="2"/>
      <c r="N151" s="2"/>
      <c r="O151" s="2"/>
      <c r="P151" s="2"/>
      <c r="Q151" s="2"/>
      <c r="R151" s="2"/>
      <c r="S151" s="2"/>
      <c r="T151" s="2">
        <v>3</v>
      </c>
      <c r="U151" t="s">
        <v>2180</v>
      </c>
      <c r="W151" t="s">
        <v>2187</v>
      </c>
      <c r="Y151" t="s">
        <v>2258</v>
      </c>
    </row>
    <row r="152" spans="2:25" ht="12.75">
      <c r="B152" t="s">
        <v>2446</v>
      </c>
      <c r="E152">
        <v>32045</v>
      </c>
      <c r="F152">
        <v>92349</v>
      </c>
      <c r="G152" s="2">
        <f t="shared" si="19"/>
        <v>7732045</v>
      </c>
      <c r="H152" s="2">
        <f t="shared" si="20"/>
        <v>392349</v>
      </c>
      <c r="I152" s="103">
        <v>36</v>
      </c>
      <c r="J152" s="2"/>
      <c r="K152" s="2"/>
      <c r="L152" s="2"/>
      <c r="M152" s="2"/>
      <c r="N152" s="2"/>
      <c r="O152" s="2"/>
      <c r="P152" s="2"/>
      <c r="Q152" s="2"/>
      <c r="R152" s="2"/>
      <c r="S152" s="2"/>
      <c r="T152" s="2"/>
      <c r="U152" t="s">
        <v>2206</v>
      </c>
      <c r="Y152" t="s">
        <v>2447</v>
      </c>
    </row>
    <row r="153" spans="2:25" ht="12.75">
      <c r="B153" t="s">
        <v>2448</v>
      </c>
      <c r="E153">
        <v>32512.3</v>
      </c>
      <c r="F153">
        <v>90540</v>
      </c>
      <c r="G153" s="2">
        <f t="shared" si="19"/>
        <v>7732512.3</v>
      </c>
      <c r="H153" s="2">
        <f t="shared" si="20"/>
        <v>390540</v>
      </c>
      <c r="I153" s="103">
        <v>36</v>
      </c>
      <c r="J153" s="2">
        <v>129.4</v>
      </c>
      <c r="K153" s="2"/>
      <c r="L153" s="2"/>
      <c r="M153" s="2"/>
      <c r="N153" s="2"/>
      <c r="O153" s="2"/>
      <c r="P153" s="2"/>
      <c r="Q153" s="2"/>
      <c r="R153" s="2"/>
      <c r="S153" s="2"/>
      <c r="T153" s="2">
        <v>3</v>
      </c>
      <c r="U153" t="s">
        <v>2180</v>
      </c>
      <c r="W153" t="s">
        <v>2187</v>
      </c>
      <c r="Y153" t="s">
        <v>2258</v>
      </c>
    </row>
    <row r="154" spans="2:25" ht="12.75">
      <c r="B154" t="s">
        <v>2449</v>
      </c>
      <c r="E154">
        <v>32849.7</v>
      </c>
      <c r="F154">
        <v>89626.4</v>
      </c>
      <c r="G154" s="2">
        <f t="shared" si="19"/>
        <v>7732849.7</v>
      </c>
      <c r="H154" s="2">
        <f t="shared" si="20"/>
        <v>389626.4</v>
      </c>
      <c r="I154" s="103">
        <v>36</v>
      </c>
      <c r="J154" s="2">
        <v>121.8</v>
      </c>
      <c r="K154" s="2"/>
      <c r="L154" s="2"/>
      <c r="M154" s="2"/>
      <c r="N154" s="2"/>
      <c r="O154" s="2"/>
      <c r="P154" s="2"/>
      <c r="Q154" s="2"/>
      <c r="R154" s="2"/>
      <c r="S154" s="2"/>
      <c r="T154" s="2">
        <v>3.02</v>
      </c>
      <c r="U154" t="s">
        <v>2180</v>
      </c>
      <c r="X154" t="s">
        <v>2214</v>
      </c>
      <c r="Y154" t="s">
        <v>2450</v>
      </c>
    </row>
    <row r="155" spans="2:23" ht="12.75">
      <c r="B155" t="s">
        <v>2451</v>
      </c>
      <c r="E155">
        <v>32851.2</v>
      </c>
      <c r="F155">
        <v>86996</v>
      </c>
      <c r="G155" s="2">
        <f t="shared" si="19"/>
        <v>7732851.2</v>
      </c>
      <c r="H155" s="2">
        <f t="shared" si="20"/>
        <v>386996</v>
      </c>
      <c r="I155" s="103">
        <v>36</v>
      </c>
      <c r="J155" s="2">
        <v>148.8</v>
      </c>
      <c r="K155" s="2"/>
      <c r="L155" s="2"/>
      <c r="M155" s="2"/>
      <c r="N155" s="2"/>
      <c r="O155" s="2"/>
      <c r="P155" s="2"/>
      <c r="Q155" s="2"/>
      <c r="R155" s="2"/>
      <c r="S155" s="2"/>
      <c r="T155" s="2">
        <v>3.5</v>
      </c>
      <c r="U155" t="s">
        <v>2180</v>
      </c>
      <c r="W155" t="s">
        <v>2452</v>
      </c>
    </row>
    <row r="156" spans="2:25" ht="12.75">
      <c r="B156" t="s">
        <v>2453</v>
      </c>
      <c r="E156">
        <v>33228.1</v>
      </c>
      <c r="F156">
        <v>90826.8</v>
      </c>
      <c r="G156" s="2">
        <f t="shared" si="19"/>
        <v>7733228.1</v>
      </c>
      <c r="H156" s="2">
        <f t="shared" si="20"/>
        <v>390826.8</v>
      </c>
      <c r="I156" s="103">
        <v>36</v>
      </c>
      <c r="J156" s="2">
        <v>63.8</v>
      </c>
      <c r="K156" s="2"/>
      <c r="L156" s="2"/>
      <c r="M156" s="2"/>
      <c r="N156" s="2"/>
      <c r="O156" s="2"/>
      <c r="P156" s="2"/>
      <c r="Q156" s="2"/>
      <c r="R156" s="2"/>
      <c r="S156" s="2"/>
      <c r="T156" s="2">
        <v>2.71</v>
      </c>
      <c r="U156" t="s">
        <v>2180</v>
      </c>
      <c r="W156" t="s">
        <v>2187</v>
      </c>
      <c r="Y156" t="s">
        <v>2258</v>
      </c>
    </row>
    <row r="157" spans="2:21" ht="12.75">
      <c r="B157" t="s">
        <v>2454</v>
      </c>
      <c r="E157">
        <v>33261.5</v>
      </c>
      <c r="F157">
        <v>120473.9</v>
      </c>
      <c r="G157" s="2">
        <f t="shared" si="19"/>
        <v>7733261.5</v>
      </c>
      <c r="H157" s="2">
        <f t="shared" si="20"/>
        <v>420473.9</v>
      </c>
      <c r="I157" s="103">
        <v>36</v>
      </c>
      <c r="J157" s="2">
        <v>55.9</v>
      </c>
      <c r="K157" s="2"/>
      <c r="L157" s="2"/>
      <c r="M157" s="2"/>
      <c r="N157" s="2"/>
      <c r="O157" s="2"/>
      <c r="P157" s="2"/>
      <c r="Q157" s="2"/>
      <c r="R157" s="2"/>
      <c r="S157" s="2"/>
      <c r="T157" s="2">
        <v>9.37</v>
      </c>
      <c r="U157" t="s">
        <v>2348</v>
      </c>
    </row>
    <row r="158" spans="2:23" ht="12.75">
      <c r="B158" t="s">
        <v>2455</v>
      </c>
      <c r="E158">
        <v>33430.5</v>
      </c>
      <c r="F158">
        <v>88058.5</v>
      </c>
      <c r="G158" s="2">
        <f t="shared" si="19"/>
        <v>7733430.5</v>
      </c>
      <c r="H158" s="2">
        <f t="shared" si="20"/>
        <v>388058.5</v>
      </c>
      <c r="I158" s="103">
        <v>36</v>
      </c>
      <c r="J158" s="2">
        <v>125.5</v>
      </c>
      <c r="K158" s="2"/>
      <c r="L158" s="2"/>
      <c r="M158" s="2"/>
      <c r="N158" s="2"/>
      <c r="O158" s="2"/>
      <c r="P158" s="2"/>
      <c r="Q158" s="2"/>
      <c r="R158" s="2"/>
      <c r="S158" s="2"/>
      <c r="T158" s="2">
        <v>4.3</v>
      </c>
      <c r="U158" t="s">
        <v>2456</v>
      </c>
      <c r="W158" t="s">
        <v>2457</v>
      </c>
    </row>
    <row r="159" spans="2:20" ht="12.75">
      <c r="B159" t="s">
        <v>2458</v>
      </c>
      <c r="E159">
        <v>33985.7</v>
      </c>
      <c r="F159">
        <v>89626.9</v>
      </c>
      <c r="G159" s="2">
        <f t="shared" si="19"/>
        <v>7733985.7</v>
      </c>
      <c r="H159" s="2">
        <f t="shared" si="20"/>
        <v>389626.9</v>
      </c>
      <c r="I159" s="103">
        <v>36</v>
      </c>
      <c r="J159" s="2">
        <v>127.4</v>
      </c>
      <c r="K159" s="2"/>
      <c r="L159" s="2"/>
      <c r="M159" s="2"/>
      <c r="N159" s="2"/>
      <c r="O159" s="2"/>
      <c r="P159" s="2"/>
      <c r="Q159" s="2"/>
      <c r="R159" s="2"/>
      <c r="S159" s="2"/>
      <c r="T159" s="2"/>
    </row>
    <row r="160" spans="2:25" ht="12.75">
      <c r="B160" t="s">
        <v>2459</v>
      </c>
      <c r="E160">
        <v>34025.4</v>
      </c>
      <c r="F160">
        <v>92099.1</v>
      </c>
      <c r="G160" s="2">
        <f t="shared" si="19"/>
        <v>7734025.4</v>
      </c>
      <c r="H160" s="2">
        <f t="shared" si="20"/>
        <v>392099.1</v>
      </c>
      <c r="I160" s="103">
        <v>36</v>
      </c>
      <c r="J160" s="2">
        <v>144.2</v>
      </c>
      <c r="K160" s="2"/>
      <c r="L160" s="2"/>
      <c r="M160" s="2"/>
      <c r="N160" s="2"/>
      <c r="O160" s="2"/>
      <c r="P160" s="2"/>
      <c r="Q160" s="2"/>
      <c r="R160" s="2"/>
      <c r="S160" s="2"/>
      <c r="T160" s="2">
        <v>4.01</v>
      </c>
      <c r="U160" t="s">
        <v>2180</v>
      </c>
      <c r="W160" t="s">
        <v>2187</v>
      </c>
      <c r="Y160" t="s">
        <v>2258</v>
      </c>
    </row>
    <row r="161" spans="2:25" ht="12.75">
      <c r="B161" t="s">
        <v>2460</v>
      </c>
      <c r="E161">
        <v>34763.1</v>
      </c>
      <c r="F161">
        <v>119683.3</v>
      </c>
      <c r="G161" s="2">
        <f t="shared" si="19"/>
        <v>7734763.1</v>
      </c>
      <c r="H161" s="2">
        <f t="shared" si="20"/>
        <v>419683.3</v>
      </c>
      <c r="I161" s="103">
        <v>36</v>
      </c>
      <c r="J161" s="2">
        <v>78</v>
      </c>
      <c r="K161" s="2"/>
      <c r="L161" s="2"/>
      <c r="M161" s="2"/>
      <c r="N161" s="2"/>
      <c r="O161" s="2"/>
      <c r="P161" s="2"/>
      <c r="Q161" s="2"/>
      <c r="R161" s="2"/>
      <c r="S161" s="2"/>
      <c r="T161" s="2">
        <v>3</v>
      </c>
      <c r="U161" t="s">
        <v>2180</v>
      </c>
      <c r="W161" t="s">
        <v>2187</v>
      </c>
      <c r="Y161" t="s">
        <v>2208</v>
      </c>
    </row>
    <row r="162" spans="2:25" ht="12.75">
      <c r="B162" t="s">
        <v>2461</v>
      </c>
      <c r="E162">
        <v>36718.8</v>
      </c>
      <c r="F162">
        <v>118461.3</v>
      </c>
      <c r="G162" s="2">
        <f t="shared" si="19"/>
        <v>7736718.8</v>
      </c>
      <c r="H162" s="2">
        <f t="shared" si="20"/>
        <v>418461.3</v>
      </c>
      <c r="I162" s="103">
        <v>36</v>
      </c>
      <c r="J162" s="2">
        <v>64.4</v>
      </c>
      <c r="K162" s="2"/>
      <c r="L162" s="2"/>
      <c r="M162" s="2"/>
      <c r="N162" s="2"/>
      <c r="O162" s="2"/>
      <c r="P162" s="2"/>
      <c r="Q162" s="2"/>
      <c r="R162" s="2"/>
      <c r="S162" s="2"/>
      <c r="T162" s="2">
        <v>3</v>
      </c>
      <c r="U162" t="s">
        <v>2180</v>
      </c>
      <c r="W162" t="s">
        <v>2187</v>
      </c>
      <c r="Y162" t="s">
        <v>2208</v>
      </c>
    </row>
    <row r="163" spans="2:25" ht="12.75">
      <c r="B163" t="s">
        <v>2462</v>
      </c>
      <c r="E163">
        <v>37418.9</v>
      </c>
      <c r="F163">
        <v>117952.3</v>
      </c>
      <c r="G163" s="2">
        <f t="shared" si="19"/>
        <v>7737418.9</v>
      </c>
      <c r="H163" s="2">
        <f t="shared" si="20"/>
        <v>417952.3</v>
      </c>
      <c r="I163" s="103">
        <v>36</v>
      </c>
      <c r="J163" s="2">
        <v>81.2</v>
      </c>
      <c r="K163" s="2"/>
      <c r="L163" s="2"/>
      <c r="M163" s="2"/>
      <c r="N163" s="2"/>
      <c r="O163" s="2"/>
      <c r="P163" s="2"/>
      <c r="Q163" s="2"/>
      <c r="R163" s="2"/>
      <c r="S163" s="2"/>
      <c r="T163" s="2">
        <v>2</v>
      </c>
      <c r="U163" t="s">
        <v>2180</v>
      </c>
      <c r="W163" t="s">
        <v>2187</v>
      </c>
      <c r="Y163" t="s">
        <v>2211</v>
      </c>
    </row>
    <row r="164" spans="2:25" ht="12.75">
      <c r="B164" t="s">
        <v>2463</v>
      </c>
      <c r="E164">
        <v>37501.8</v>
      </c>
      <c r="F164">
        <v>117328.4</v>
      </c>
      <c r="G164" s="2">
        <f t="shared" si="19"/>
        <v>7737501.8</v>
      </c>
      <c r="H164" s="2">
        <f t="shared" si="20"/>
        <v>417328.4</v>
      </c>
      <c r="I164" s="103">
        <v>36</v>
      </c>
      <c r="J164" s="2">
        <v>124.1</v>
      </c>
      <c r="K164" s="2"/>
      <c r="L164" s="2"/>
      <c r="M164" s="2"/>
      <c r="N164" s="2"/>
      <c r="O164" s="2"/>
      <c r="P164" s="2"/>
      <c r="Q164" s="2"/>
      <c r="R164" s="2"/>
      <c r="S164" s="2"/>
      <c r="T164" s="2">
        <v>2</v>
      </c>
      <c r="U164" t="s">
        <v>2180</v>
      </c>
      <c r="W164" t="s">
        <v>2187</v>
      </c>
      <c r="Y164" t="s">
        <v>2208</v>
      </c>
    </row>
    <row r="165" spans="2:25" ht="12.75">
      <c r="B165" t="s">
        <v>2464</v>
      </c>
      <c r="E165">
        <v>37556.9</v>
      </c>
      <c r="F165">
        <v>118999.4</v>
      </c>
      <c r="G165" s="2">
        <f t="shared" si="19"/>
        <v>7737556.9</v>
      </c>
      <c r="H165" s="2">
        <f t="shared" si="20"/>
        <v>418999.4</v>
      </c>
      <c r="I165" s="103">
        <v>36</v>
      </c>
      <c r="J165" s="2">
        <v>167.1</v>
      </c>
      <c r="K165" s="2"/>
      <c r="L165" s="2"/>
      <c r="M165" s="2"/>
      <c r="N165" s="2"/>
      <c r="O165" s="2"/>
      <c r="P165" s="2"/>
      <c r="Q165" s="2"/>
      <c r="R165" s="2"/>
      <c r="S165" s="2"/>
      <c r="T165" s="2">
        <v>2</v>
      </c>
      <c r="U165" t="s">
        <v>2180</v>
      </c>
      <c r="W165" t="s">
        <v>2187</v>
      </c>
      <c r="Y165" t="s">
        <v>2211</v>
      </c>
    </row>
    <row r="166" spans="2:25" ht="12.75">
      <c r="B166" t="s">
        <v>2465</v>
      </c>
      <c r="E166">
        <v>37678.1</v>
      </c>
      <c r="F166">
        <v>118387.2</v>
      </c>
      <c r="G166" s="2">
        <f t="shared" si="19"/>
        <v>7737678.1</v>
      </c>
      <c r="H166" s="2">
        <f t="shared" si="20"/>
        <v>418387.2</v>
      </c>
      <c r="I166" s="103">
        <v>36</v>
      </c>
      <c r="J166" s="2">
        <v>195.9</v>
      </c>
      <c r="K166" s="2"/>
      <c r="L166" s="2"/>
      <c r="M166" s="2"/>
      <c r="N166" s="2"/>
      <c r="O166" s="2"/>
      <c r="P166" s="2"/>
      <c r="Q166" s="2"/>
      <c r="R166" s="2"/>
      <c r="S166" s="2"/>
      <c r="T166" s="2">
        <v>3</v>
      </c>
      <c r="U166" t="s">
        <v>2180</v>
      </c>
      <c r="W166" t="s">
        <v>2187</v>
      </c>
      <c r="Y166" t="s">
        <v>2211</v>
      </c>
    </row>
    <row r="167" spans="2:25" ht="12.75">
      <c r="B167" t="s">
        <v>2466</v>
      </c>
      <c r="E167">
        <v>40306.2</v>
      </c>
      <c r="F167">
        <v>118639.9</v>
      </c>
      <c r="G167" s="2">
        <f t="shared" si="19"/>
        <v>7740306.2</v>
      </c>
      <c r="H167" s="2">
        <f t="shared" si="20"/>
        <v>418639.9</v>
      </c>
      <c r="I167" s="103">
        <v>36</v>
      </c>
      <c r="J167" s="2">
        <v>72.2</v>
      </c>
      <c r="K167" s="2"/>
      <c r="L167" s="2"/>
      <c r="M167" s="2"/>
      <c r="N167" s="2"/>
      <c r="O167" s="2"/>
      <c r="P167" s="2"/>
      <c r="Q167" s="2"/>
      <c r="R167" s="2"/>
      <c r="S167" s="2"/>
      <c r="T167" s="2">
        <v>2</v>
      </c>
      <c r="U167" t="s">
        <v>2180</v>
      </c>
      <c r="W167" t="s">
        <v>2187</v>
      </c>
      <c r="Y167" t="s">
        <v>2200</v>
      </c>
    </row>
    <row r="168" spans="2:25" ht="12.75">
      <c r="B168" t="s">
        <v>2467</v>
      </c>
      <c r="E168">
        <v>43186.4</v>
      </c>
      <c r="F168">
        <v>118207.5</v>
      </c>
      <c r="G168" s="2">
        <f t="shared" si="19"/>
        <v>7743186.4</v>
      </c>
      <c r="H168" s="2">
        <f t="shared" si="20"/>
        <v>418207.5</v>
      </c>
      <c r="I168" s="103">
        <v>36</v>
      </c>
      <c r="J168" s="2">
        <v>205.4</v>
      </c>
      <c r="K168" s="2"/>
      <c r="L168" s="2"/>
      <c r="M168" s="2"/>
      <c r="N168" s="2"/>
      <c r="O168" s="2"/>
      <c r="P168" s="2"/>
      <c r="Q168" s="2"/>
      <c r="R168" s="2"/>
      <c r="S168" s="2"/>
      <c r="T168" s="2">
        <v>3</v>
      </c>
      <c r="U168" t="s">
        <v>2180</v>
      </c>
      <c r="W168" t="s">
        <v>2187</v>
      </c>
      <c r="Y168" t="s">
        <v>2200</v>
      </c>
    </row>
    <row r="169" spans="2:25" ht="12.75">
      <c r="B169" t="s">
        <v>2468</v>
      </c>
      <c r="E169">
        <v>43330</v>
      </c>
      <c r="F169">
        <v>117084.9</v>
      </c>
      <c r="G169" s="2">
        <f t="shared" si="19"/>
        <v>7743330</v>
      </c>
      <c r="H169" s="2">
        <f t="shared" si="20"/>
        <v>417084.9</v>
      </c>
      <c r="I169" s="103">
        <v>36</v>
      </c>
      <c r="J169" s="2">
        <v>24.5</v>
      </c>
      <c r="K169" s="2"/>
      <c r="L169" s="2"/>
      <c r="M169" s="2"/>
      <c r="N169" s="2"/>
      <c r="O169" s="2"/>
      <c r="P169" s="2"/>
      <c r="Q169" s="2"/>
      <c r="R169" s="2"/>
      <c r="S169" s="2"/>
      <c r="T169" s="2">
        <v>2.4</v>
      </c>
      <c r="U169" t="s">
        <v>2180</v>
      </c>
      <c r="W169" t="s">
        <v>2187</v>
      </c>
      <c r="Y169" t="s">
        <v>2200</v>
      </c>
    </row>
    <row r="170" spans="2:25" ht="12.75">
      <c r="B170" t="s">
        <v>2469</v>
      </c>
      <c r="E170">
        <v>43679.9</v>
      </c>
      <c r="F170">
        <v>116741</v>
      </c>
      <c r="G170" s="2">
        <f t="shared" si="19"/>
        <v>7743679.9</v>
      </c>
      <c r="H170" s="2">
        <f t="shared" si="20"/>
        <v>416741</v>
      </c>
      <c r="I170" s="103">
        <v>36</v>
      </c>
      <c r="J170" s="2">
        <v>201.5</v>
      </c>
      <c r="K170" s="2"/>
      <c r="L170" s="2"/>
      <c r="M170" s="2"/>
      <c r="N170" s="2"/>
      <c r="O170" s="2"/>
      <c r="P170" s="2"/>
      <c r="Q170" s="2"/>
      <c r="R170" s="2"/>
      <c r="S170" s="2"/>
      <c r="T170" s="2">
        <v>3</v>
      </c>
      <c r="U170" t="s">
        <v>2180</v>
      </c>
      <c r="W170" t="s">
        <v>2187</v>
      </c>
      <c r="Y170" t="s">
        <v>2200</v>
      </c>
    </row>
    <row r="171" spans="2:25" ht="12.75">
      <c r="B171" t="s">
        <v>2470</v>
      </c>
      <c r="E171">
        <v>44370.9</v>
      </c>
      <c r="F171">
        <v>117080.3</v>
      </c>
      <c r="G171" s="2">
        <f t="shared" si="19"/>
        <v>7744370.9</v>
      </c>
      <c r="H171" s="2">
        <f t="shared" si="20"/>
        <v>417080.3</v>
      </c>
      <c r="I171" s="103">
        <v>36</v>
      </c>
      <c r="J171" s="2">
        <v>37.5</v>
      </c>
      <c r="K171" s="2"/>
      <c r="L171" s="2"/>
      <c r="M171" s="2"/>
      <c r="N171" s="2"/>
      <c r="O171" s="2"/>
      <c r="P171" s="2"/>
      <c r="Q171" s="2"/>
      <c r="R171" s="2"/>
      <c r="S171" s="2"/>
      <c r="T171" s="2">
        <v>3</v>
      </c>
      <c r="U171" t="s">
        <v>2180</v>
      </c>
      <c r="W171" t="s">
        <v>2187</v>
      </c>
      <c r="Y171" t="s">
        <v>2200</v>
      </c>
    </row>
    <row r="172" spans="2:20" ht="12.75">
      <c r="B172" t="s">
        <v>2471</v>
      </c>
      <c r="E172">
        <v>45852.6</v>
      </c>
      <c r="F172">
        <v>116057.7</v>
      </c>
      <c r="G172" s="2">
        <f t="shared" si="19"/>
        <v>7745852.6</v>
      </c>
      <c r="H172" s="2">
        <f t="shared" si="20"/>
        <v>416057.7</v>
      </c>
      <c r="I172" s="103">
        <v>36</v>
      </c>
      <c r="J172" s="2"/>
      <c r="K172" s="2"/>
      <c r="L172" s="2"/>
      <c r="M172" s="2"/>
      <c r="N172" s="2"/>
      <c r="O172" s="2"/>
      <c r="P172" s="2"/>
      <c r="Q172" s="2"/>
      <c r="R172" s="2"/>
      <c r="S172" s="2"/>
      <c r="T172" s="2"/>
    </row>
    <row r="173" spans="2:20" ht="12.75">
      <c r="B173" t="s">
        <v>2472</v>
      </c>
      <c r="E173">
        <v>46011.7</v>
      </c>
      <c r="F173">
        <v>116247.7</v>
      </c>
      <c r="G173" s="2">
        <f t="shared" si="19"/>
        <v>7746011.7</v>
      </c>
      <c r="H173" s="2">
        <f t="shared" si="20"/>
        <v>416247.7</v>
      </c>
      <c r="I173" s="103">
        <v>36</v>
      </c>
      <c r="J173" s="2"/>
      <c r="K173" s="2"/>
      <c r="L173" s="2"/>
      <c r="M173" s="2"/>
      <c r="N173" s="2"/>
      <c r="O173" s="2"/>
      <c r="P173" s="2"/>
      <c r="Q173" s="2"/>
      <c r="R173" s="2"/>
      <c r="S173" s="2"/>
      <c r="T173" s="2"/>
    </row>
    <row r="174" spans="2:20" ht="12.75">
      <c r="B174" t="s">
        <v>2473</v>
      </c>
      <c r="E174">
        <v>46045.3</v>
      </c>
      <c r="F174">
        <v>116236.3</v>
      </c>
      <c r="G174" s="2">
        <f t="shared" si="19"/>
        <v>7746045.3</v>
      </c>
      <c r="H174" s="2">
        <f t="shared" si="20"/>
        <v>416236.3</v>
      </c>
      <c r="I174" s="103">
        <v>36</v>
      </c>
      <c r="J174" s="2"/>
      <c r="K174" s="2"/>
      <c r="L174" s="2"/>
      <c r="M174" s="2"/>
      <c r="N174" s="2"/>
      <c r="O174" s="2"/>
      <c r="P174" s="2"/>
      <c r="Q174" s="2"/>
      <c r="R174" s="2"/>
      <c r="S174" s="2"/>
      <c r="T174" s="2"/>
    </row>
    <row r="175" spans="2:20" ht="12.75">
      <c r="B175" t="s">
        <v>2474</v>
      </c>
      <c r="E175">
        <v>46057.5</v>
      </c>
      <c r="F175">
        <v>116065</v>
      </c>
      <c r="G175" s="2">
        <f t="shared" si="19"/>
        <v>7746057.5</v>
      </c>
      <c r="H175" s="2">
        <f t="shared" si="20"/>
        <v>416065</v>
      </c>
      <c r="I175" s="103">
        <v>36</v>
      </c>
      <c r="J175" s="2"/>
      <c r="K175" s="2"/>
      <c r="L175" s="2"/>
      <c r="M175" s="2"/>
      <c r="N175" s="2"/>
      <c r="O175" s="2"/>
      <c r="P175" s="2"/>
      <c r="Q175" s="2"/>
      <c r="R175" s="2"/>
      <c r="S175" s="2"/>
      <c r="T175" s="2"/>
    </row>
    <row r="176" spans="2:20" ht="12.75">
      <c r="B176" t="s">
        <v>2100</v>
      </c>
      <c r="E176">
        <v>46099.6</v>
      </c>
      <c r="F176">
        <v>115792.5</v>
      </c>
      <c r="G176" s="2">
        <f t="shared" si="19"/>
        <v>7746099.6</v>
      </c>
      <c r="H176" s="2">
        <f t="shared" si="20"/>
        <v>415792.5</v>
      </c>
      <c r="I176" s="103">
        <v>36</v>
      </c>
      <c r="J176" s="2"/>
      <c r="K176" s="2"/>
      <c r="L176" s="2"/>
      <c r="M176" s="2"/>
      <c r="N176" s="2"/>
      <c r="O176" s="2"/>
      <c r="P176" s="2"/>
      <c r="Q176" s="2"/>
      <c r="R176" s="2"/>
      <c r="S176" s="2"/>
      <c r="T176" s="2"/>
    </row>
    <row r="177" spans="2:25" ht="12.75">
      <c r="B177" t="s">
        <v>2475</v>
      </c>
      <c r="C177" t="s">
        <v>2135</v>
      </c>
      <c r="D177" t="s">
        <v>2476</v>
      </c>
      <c r="E177">
        <v>46170.4</v>
      </c>
      <c r="F177">
        <v>116150</v>
      </c>
      <c r="G177" s="2">
        <f t="shared" si="19"/>
        <v>7746170.4</v>
      </c>
      <c r="H177" s="2">
        <f t="shared" si="20"/>
        <v>416150</v>
      </c>
      <c r="I177" s="103">
        <v>36</v>
      </c>
      <c r="J177" s="2">
        <v>19.6</v>
      </c>
      <c r="K177" s="2"/>
      <c r="L177" s="2"/>
      <c r="M177" s="2"/>
      <c r="N177" s="2"/>
      <c r="O177" s="2"/>
      <c r="P177" s="2"/>
      <c r="Q177" s="2"/>
      <c r="R177" s="2"/>
      <c r="S177" s="2"/>
      <c r="T177" s="2">
        <v>2.9</v>
      </c>
      <c r="U177" t="s">
        <v>2206</v>
      </c>
      <c r="W177" t="s">
        <v>2477</v>
      </c>
      <c r="X177" t="s">
        <v>2478</v>
      </c>
      <c r="Y177" t="s">
        <v>2479</v>
      </c>
    </row>
    <row r="178" spans="2:20" ht="12.75">
      <c r="B178" t="s">
        <v>2480</v>
      </c>
      <c r="E178">
        <v>46211.2</v>
      </c>
      <c r="F178">
        <v>115340.4</v>
      </c>
      <c r="G178" s="2">
        <f t="shared" si="19"/>
        <v>7746211.2</v>
      </c>
      <c r="H178" s="2">
        <f t="shared" si="20"/>
        <v>415340.4</v>
      </c>
      <c r="I178" s="103">
        <v>36</v>
      </c>
      <c r="J178" s="2"/>
      <c r="K178" s="2"/>
      <c r="L178" s="2"/>
      <c r="M178" s="2"/>
      <c r="N178" s="2"/>
      <c r="O178" s="2"/>
      <c r="P178" s="2"/>
      <c r="Q178" s="2"/>
      <c r="R178" s="2"/>
      <c r="S178" s="2"/>
      <c r="T178" s="2"/>
    </row>
    <row r="179" spans="2:20" ht="12.75">
      <c r="B179" t="s">
        <v>2104</v>
      </c>
      <c r="E179">
        <v>46265.9</v>
      </c>
      <c r="F179">
        <v>116120.5</v>
      </c>
      <c r="G179" s="2">
        <f aca="true" t="shared" si="21" ref="G179:G185">E179+7700000</f>
        <v>7746265.9</v>
      </c>
      <c r="H179" s="2">
        <f aca="true" t="shared" si="22" ref="H179:H185">F179+300000</f>
        <v>416120.5</v>
      </c>
      <c r="I179" s="103">
        <v>36</v>
      </c>
      <c r="J179" s="2"/>
      <c r="K179" s="2"/>
      <c r="L179" s="2"/>
      <c r="M179" s="2"/>
      <c r="N179" s="2"/>
      <c r="O179" s="2"/>
      <c r="P179" s="2"/>
      <c r="Q179" s="2"/>
      <c r="R179" s="2"/>
      <c r="S179" s="2"/>
      <c r="T179" s="2"/>
    </row>
    <row r="180" spans="2:20" ht="12.75">
      <c r="B180" s="3">
        <v>413</v>
      </c>
      <c r="C180" s="3"/>
      <c r="D180" s="3"/>
      <c r="E180">
        <v>46291.7</v>
      </c>
      <c r="F180">
        <v>116073.7</v>
      </c>
      <c r="G180" s="2">
        <f t="shared" si="21"/>
        <v>7746291.7</v>
      </c>
      <c r="H180" s="2">
        <f t="shared" si="22"/>
        <v>416073.7</v>
      </c>
      <c r="I180" s="103">
        <v>36</v>
      </c>
      <c r="J180" s="2"/>
      <c r="K180" s="2"/>
      <c r="L180" s="2"/>
      <c r="M180" s="2"/>
      <c r="N180" s="2"/>
      <c r="O180" s="2"/>
      <c r="P180" s="2"/>
      <c r="Q180" s="2"/>
      <c r="R180" s="2"/>
      <c r="S180" s="2"/>
      <c r="T180" s="2"/>
    </row>
    <row r="181" spans="2:20" ht="12.75">
      <c r="B181" t="s">
        <v>2481</v>
      </c>
      <c r="E181">
        <v>46316.1</v>
      </c>
      <c r="F181">
        <v>116029.4</v>
      </c>
      <c r="G181" s="2">
        <f t="shared" si="21"/>
        <v>7746316.1</v>
      </c>
      <c r="H181" s="2">
        <f t="shared" si="22"/>
        <v>416029.4</v>
      </c>
      <c r="I181" s="103">
        <v>36</v>
      </c>
      <c r="J181" s="2"/>
      <c r="K181" s="2"/>
      <c r="L181" s="2"/>
      <c r="M181" s="2"/>
      <c r="N181" s="2"/>
      <c r="O181" s="2"/>
      <c r="P181" s="2"/>
      <c r="Q181" s="2"/>
      <c r="R181" s="2"/>
      <c r="S181" s="2"/>
      <c r="T181" s="2"/>
    </row>
    <row r="182" spans="2:20" ht="12.75">
      <c r="B182" t="s">
        <v>2482</v>
      </c>
      <c r="E182">
        <v>46318.8</v>
      </c>
      <c r="F182">
        <v>115433</v>
      </c>
      <c r="G182" s="2">
        <f t="shared" si="21"/>
        <v>7746318.8</v>
      </c>
      <c r="H182" s="2">
        <f t="shared" si="22"/>
        <v>415433</v>
      </c>
      <c r="I182" s="103">
        <v>36</v>
      </c>
      <c r="J182" s="2"/>
      <c r="K182" s="2"/>
      <c r="L182" s="2"/>
      <c r="M182" s="2"/>
      <c r="N182" s="2"/>
      <c r="O182" s="2"/>
      <c r="P182" s="2"/>
      <c r="Q182" s="2"/>
      <c r="R182" s="2"/>
      <c r="S182" s="2"/>
      <c r="T182" s="2"/>
    </row>
    <row r="183" spans="2:20" ht="12.75">
      <c r="B183" s="3">
        <v>414</v>
      </c>
      <c r="C183" s="3"/>
      <c r="D183" s="3"/>
      <c r="E183">
        <v>46505.6</v>
      </c>
      <c r="F183">
        <v>116080.9</v>
      </c>
      <c r="G183" s="2">
        <f t="shared" si="21"/>
        <v>7746505.6</v>
      </c>
      <c r="H183" s="2">
        <f t="shared" si="22"/>
        <v>416080.9</v>
      </c>
      <c r="I183" s="103">
        <v>36</v>
      </c>
      <c r="J183" s="2"/>
      <c r="K183" s="2"/>
      <c r="L183" s="2"/>
      <c r="M183" s="2"/>
      <c r="N183" s="2"/>
      <c r="O183" s="2"/>
      <c r="P183" s="2"/>
      <c r="Q183" s="2"/>
      <c r="R183" s="2"/>
      <c r="S183" s="2"/>
      <c r="T183" s="2"/>
    </row>
    <row r="184" spans="2:20" ht="12.75">
      <c r="B184" s="3">
        <v>415</v>
      </c>
      <c r="C184" s="3"/>
      <c r="D184" s="3"/>
      <c r="E184">
        <v>46912.1</v>
      </c>
      <c r="F184">
        <v>115943.7</v>
      </c>
      <c r="G184" s="2">
        <f t="shared" si="21"/>
        <v>7746912.1</v>
      </c>
      <c r="H184" s="2">
        <f t="shared" si="22"/>
        <v>415943.7</v>
      </c>
      <c r="I184" s="103">
        <v>36</v>
      </c>
      <c r="J184" s="2"/>
      <c r="K184" s="2"/>
      <c r="L184" s="2"/>
      <c r="M184" s="2"/>
      <c r="N184" s="2"/>
      <c r="O184" s="2"/>
      <c r="P184" s="2"/>
      <c r="Q184" s="2"/>
      <c r="R184" s="2"/>
      <c r="S184" s="2"/>
      <c r="T184" s="2"/>
    </row>
    <row r="185" spans="1:25" ht="12.75">
      <c r="A185" t="s">
        <v>2483</v>
      </c>
      <c r="B185" t="s">
        <v>2484</v>
      </c>
      <c r="G185" s="2">
        <f t="shared" si="21"/>
        <v>7700000</v>
      </c>
      <c r="H185" s="2">
        <f t="shared" si="22"/>
        <v>300000</v>
      </c>
      <c r="I185" s="103">
        <v>36</v>
      </c>
      <c r="J185" s="2"/>
      <c r="K185" s="2"/>
      <c r="L185" s="2"/>
      <c r="M185" s="2"/>
      <c r="N185" s="2"/>
      <c r="O185" s="2"/>
      <c r="P185" s="2"/>
      <c r="Q185" s="2"/>
      <c r="R185" s="2"/>
      <c r="S185" s="2"/>
      <c r="T185" s="2">
        <v>6.74</v>
      </c>
      <c r="U185" t="s">
        <v>2180</v>
      </c>
      <c r="W185" t="s">
        <v>2358</v>
      </c>
      <c r="Y185" t="s">
        <v>2182</v>
      </c>
    </row>
    <row r="186" spans="1:25" ht="12.75">
      <c r="A186" t="s">
        <v>2485</v>
      </c>
      <c r="B186" t="s">
        <v>2486</v>
      </c>
      <c r="G186" s="2">
        <f>E186+7700000</f>
        <v>7700000</v>
      </c>
      <c r="H186" s="2">
        <f>F186+300000</f>
        <v>300000</v>
      </c>
      <c r="I186" s="103">
        <v>36</v>
      </c>
      <c r="J186" s="2"/>
      <c r="K186" s="2"/>
      <c r="L186" s="2">
        <v>7709777.792</v>
      </c>
      <c r="M186" s="2">
        <v>618604.956</v>
      </c>
      <c r="N186" s="2">
        <v>114.79</v>
      </c>
      <c r="O186" s="2"/>
      <c r="P186" s="2"/>
      <c r="Q186" s="2"/>
      <c r="R186" s="2" t="s">
        <v>2179</v>
      </c>
      <c r="S186" s="2"/>
      <c r="T186" s="2">
        <v>8.63</v>
      </c>
      <c r="U186" t="s">
        <v>2348</v>
      </c>
      <c r="Y186" t="s">
        <v>2182</v>
      </c>
    </row>
    <row r="187" spans="2:23" ht="12.75">
      <c r="B187" t="s">
        <v>1030</v>
      </c>
      <c r="G187" s="2">
        <f>E187+7700000</f>
        <v>7700000</v>
      </c>
      <c r="H187" s="2">
        <f>F187+300000</f>
        <v>300000</v>
      </c>
      <c r="I187" s="103">
        <v>36</v>
      </c>
      <c r="J187" s="2"/>
      <c r="K187" s="2"/>
      <c r="L187" s="2"/>
      <c r="M187" s="2"/>
      <c r="N187" s="2"/>
      <c r="O187" s="2"/>
      <c r="P187" s="2"/>
      <c r="Q187" s="2"/>
      <c r="R187" s="2"/>
      <c r="S187" s="2"/>
      <c r="T187" s="2">
        <v>3.49</v>
      </c>
      <c r="U187" t="s">
        <v>2180</v>
      </c>
      <c r="W187" t="s">
        <v>2358</v>
      </c>
    </row>
    <row r="188" spans="1:20" ht="12.75">
      <c r="A188" t="s">
        <v>2487</v>
      </c>
      <c r="B188" t="s">
        <v>2488</v>
      </c>
      <c r="G188" s="2">
        <f>E188+7700000</f>
        <v>7700000</v>
      </c>
      <c r="H188" s="2">
        <f>F188+300000</f>
        <v>300000</v>
      </c>
      <c r="I188" s="103">
        <v>36</v>
      </c>
      <c r="J188" s="2"/>
      <c r="K188" s="2"/>
      <c r="L188" s="2"/>
      <c r="M188" s="2"/>
      <c r="N188" s="2"/>
      <c r="O188" s="2"/>
      <c r="P188" s="2"/>
      <c r="Q188" s="2"/>
      <c r="R188" s="2"/>
      <c r="S188" s="2"/>
      <c r="T188" s="2"/>
    </row>
    <row r="189" spans="2:23" ht="12.75">
      <c r="B189" t="s">
        <v>1003</v>
      </c>
      <c r="G189" s="2">
        <f>E189+7700000</f>
        <v>7700000</v>
      </c>
      <c r="H189" s="2">
        <f>F189+300000</f>
        <v>300000</v>
      </c>
      <c r="I189" s="103">
        <v>36</v>
      </c>
      <c r="J189" s="2"/>
      <c r="K189" s="2"/>
      <c r="L189" s="2"/>
      <c r="M189" s="2"/>
      <c r="N189" s="2"/>
      <c r="O189" s="2"/>
      <c r="P189" s="2"/>
      <c r="Q189" s="2"/>
      <c r="R189" s="2"/>
      <c r="S189" s="2"/>
      <c r="T189" s="2">
        <v>5.42</v>
      </c>
      <c r="U189" t="s">
        <v>2180</v>
      </c>
      <c r="W189" t="s">
        <v>2181</v>
      </c>
    </row>
    <row r="190" spans="2:23" ht="12.75">
      <c r="B190" t="s">
        <v>2489</v>
      </c>
      <c r="G190" s="2">
        <f>E190+7700000</f>
        <v>7700000</v>
      </c>
      <c r="H190" s="2">
        <f>F190+300000</f>
        <v>300000</v>
      </c>
      <c r="I190" s="103">
        <v>36</v>
      </c>
      <c r="J190" s="2"/>
      <c r="K190" s="2"/>
      <c r="L190" s="2"/>
      <c r="M190" s="2"/>
      <c r="N190" s="2"/>
      <c r="O190" s="2"/>
      <c r="P190" s="2"/>
      <c r="Q190" s="2"/>
      <c r="R190" s="2"/>
      <c r="S190" s="2"/>
      <c r="T190" s="2">
        <v>4.42</v>
      </c>
      <c r="U190" t="s">
        <v>2180</v>
      </c>
      <c r="W190" t="s">
        <v>2490</v>
      </c>
    </row>
    <row r="191" spans="1:25" ht="12.75">
      <c r="A191" t="s">
        <v>2491</v>
      </c>
      <c r="B191" t="s">
        <v>2492</v>
      </c>
      <c r="C191" t="s">
        <v>2493</v>
      </c>
      <c r="E191">
        <v>63737.3</v>
      </c>
      <c r="F191">
        <v>77039.3</v>
      </c>
      <c r="G191" s="2">
        <f>E191+7600000</f>
        <v>7663737.3</v>
      </c>
      <c r="H191" s="2">
        <f>500000+F191</f>
        <v>577039.3</v>
      </c>
      <c r="I191" s="103">
        <v>35</v>
      </c>
      <c r="J191" s="2"/>
      <c r="K191" s="2"/>
      <c r="L191" s="2">
        <v>7661941.981</v>
      </c>
      <c r="M191" s="2">
        <v>576738.108</v>
      </c>
      <c r="N191" s="2">
        <v>168.703</v>
      </c>
      <c r="O191" s="2">
        <f aca="true" t="shared" si="23" ref="O191:O204">G191-L191</f>
        <v>1795.319000000134</v>
      </c>
      <c r="P191" s="2">
        <f aca="true" t="shared" si="24" ref="P191:P204">H191-M191</f>
        <v>301.1920000000391</v>
      </c>
      <c r="Q191" s="2">
        <f aca="true" t="shared" si="25" ref="Q191:Q204">J191-N191</f>
        <v>-168.703</v>
      </c>
      <c r="R191" s="2"/>
      <c r="S191" s="2"/>
      <c r="T191" s="2"/>
      <c r="Y191" t="s">
        <v>2494</v>
      </c>
    </row>
    <row r="192" spans="1:25" ht="12.75">
      <c r="A192" t="s">
        <v>2495</v>
      </c>
      <c r="B192" t="s">
        <v>2496</v>
      </c>
      <c r="C192" t="s">
        <v>2497</v>
      </c>
      <c r="E192">
        <v>69275.5</v>
      </c>
      <c r="F192">
        <v>86729.7</v>
      </c>
      <c r="G192" s="2">
        <f aca="true" t="shared" si="26" ref="G192:G283">E192+7600000</f>
        <v>7669275.5</v>
      </c>
      <c r="H192" s="2">
        <f aca="true" t="shared" si="27" ref="H192:H283">500000+F192</f>
        <v>586729.7</v>
      </c>
      <c r="I192" s="103">
        <v>35</v>
      </c>
      <c r="L192">
        <v>7666888.792</v>
      </c>
      <c r="M192">
        <v>586636.217</v>
      </c>
      <c r="N192">
        <v>108.888</v>
      </c>
      <c r="O192" s="2">
        <f t="shared" si="23"/>
        <v>2386.707999999635</v>
      </c>
      <c r="P192" s="2">
        <f t="shared" si="24"/>
        <v>93.48300000000745</v>
      </c>
      <c r="Q192" s="2">
        <f t="shared" si="25"/>
        <v>-108.888</v>
      </c>
      <c r="R192" t="s">
        <v>2179</v>
      </c>
      <c r="Y192" t="s">
        <v>2498</v>
      </c>
    </row>
    <row r="193" spans="1:18" ht="12.75">
      <c r="A193" t="s">
        <v>149</v>
      </c>
      <c r="B193" t="s">
        <v>2499</v>
      </c>
      <c r="C193" t="s">
        <v>2500</v>
      </c>
      <c r="E193">
        <v>63741.2</v>
      </c>
      <c r="F193">
        <v>77038.8</v>
      </c>
      <c r="G193" s="2">
        <f>E193+7600000</f>
        <v>7663741.2</v>
      </c>
      <c r="H193" s="2">
        <f>500000+F193</f>
        <v>577038.8</v>
      </c>
      <c r="I193" s="103">
        <v>35</v>
      </c>
      <c r="J193">
        <v>145.5</v>
      </c>
      <c r="L193">
        <v>7661361.229</v>
      </c>
      <c r="M193">
        <v>576967.767</v>
      </c>
      <c r="N193">
        <v>147.759</v>
      </c>
      <c r="O193" s="2">
        <f t="shared" si="23"/>
        <v>2379.970999999903</v>
      </c>
      <c r="P193" s="2">
        <f t="shared" si="24"/>
        <v>71.03300000005402</v>
      </c>
      <c r="Q193" s="2">
        <f t="shared" si="25"/>
        <v>-2.258999999999986</v>
      </c>
      <c r="R193" t="s">
        <v>2320</v>
      </c>
    </row>
    <row r="194" spans="1:25" ht="12.75">
      <c r="A194" t="s">
        <v>2501</v>
      </c>
      <c r="B194" t="s">
        <v>2502</v>
      </c>
      <c r="C194" t="s">
        <v>2503</v>
      </c>
      <c r="E194">
        <v>102940.9</v>
      </c>
      <c r="F194">
        <v>107852.2</v>
      </c>
      <c r="G194" s="2">
        <f t="shared" si="26"/>
        <v>7702940.9</v>
      </c>
      <c r="H194" s="2">
        <f t="shared" si="27"/>
        <v>607852.2</v>
      </c>
      <c r="I194" s="103">
        <v>35</v>
      </c>
      <c r="J194">
        <v>33.4</v>
      </c>
      <c r="L194">
        <v>7700540.784</v>
      </c>
      <c r="M194">
        <v>607771.206</v>
      </c>
      <c r="N194">
        <v>32.48</v>
      </c>
      <c r="O194" s="2">
        <f t="shared" si="23"/>
        <v>2400.1160000003874</v>
      </c>
      <c r="P194" s="2">
        <f t="shared" si="24"/>
        <v>80.99399999994785</v>
      </c>
      <c r="Q194" s="2">
        <f t="shared" si="25"/>
        <v>0.9200000000000017</v>
      </c>
      <c r="R194" t="s">
        <v>2179</v>
      </c>
      <c r="Y194" t="s">
        <v>2504</v>
      </c>
    </row>
    <row r="195" spans="1:25" ht="12.75">
      <c r="A195" t="s">
        <v>2505</v>
      </c>
      <c r="B195" t="s">
        <v>2506</v>
      </c>
      <c r="C195" t="s">
        <v>2507</v>
      </c>
      <c r="E195">
        <v>118344.2</v>
      </c>
      <c r="F195">
        <v>120247.3</v>
      </c>
      <c r="G195" s="2">
        <f t="shared" si="26"/>
        <v>7718344.2</v>
      </c>
      <c r="H195" s="2">
        <f t="shared" si="27"/>
        <v>620247.3</v>
      </c>
      <c r="I195" s="103">
        <v>35</v>
      </c>
      <c r="J195">
        <v>166.6</v>
      </c>
      <c r="L195">
        <v>7715937.211</v>
      </c>
      <c r="M195">
        <v>620160.697</v>
      </c>
      <c r="N195">
        <v>167.16</v>
      </c>
      <c r="O195" s="2">
        <f t="shared" si="23"/>
        <v>2406.9890000000596</v>
      </c>
      <c r="P195" s="2">
        <f t="shared" si="24"/>
        <v>86.6030000000028</v>
      </c>
      <c r="Q195" s="2">
        <f t="shared" si="25"/>
        <v>-0.5600000000000023</v>
      </c>
      <c r="R195" t="s">
        <v>2179</v>
      </c>
      <c r="S195">
        <v>0.02</v>
      </c>
      <c r="Y195" t="s">
        <v>2508</v>
      </c>
    </row>
    <row r="196" spans="1:25" ht="12.75">
      <c r="A196" t="s">
        <v>2509</v>
      </c>
      <c r="B196" t="s">
        <v>2510</v>
      </c>
      <c r="C196" t="s">
        <v>2511</v>
      </c>
      <c r="E196">
        <v>109254.4</v>
      </c>
      <c r="F196">
        <v>117087.3</v>
      </c>
      <c r="G196" s="2">
        <f t="shared" si="26"/>
        <v>7709254.4</v>
      </c>
      <c r="H196" s="2">
        <f t="shared" si="27"/>
        <v>617087.3</v>
      </c>
      <c r="I196" s="103">
        <v>35</v>
      </c>
      <c r="J196">
        <v>57.9</v>
      </c>
      <c r="L196">
        <v>7706851.93</v>
      </c>
      <c r="M196">
        <v>617002.227</v>
      </c>
      <c r="N196">
        <v>58.17</v>
      </c>
      <c r="O196" s="2">
        <f t="shared" si="23"/>
        <v>2402.4700000006706</v>
      </c>
      <c r="P196" s="2">
        <f t="shared" si="24"/>
        <v>85.07300000009127</v>
      </c>
      <c r="Q196" s="2">
        <f t="shared" si="25"/>
        <v>-0.2700000000000031</v>
      </c>
      <c r="R196" t="s">
        <v>2179</v>
      </c>
      <c r="S196">
        <v>0.09</v>
      </c>
      <c r="Y196" t="s">
        <v>2512</v>
      </c>
    </row>
    <row r="197" spans="1:25" ht="12.75">
      <c r="A197" t="s">
        <v>2188</v>
      </c>
      <c r="B197" t="s">
        <v>2513</v>
      </c>
      <c r="C197" t="s">
        <v>2514</v>
      </c>
      <c r="E197">
        <v>125368.7</v>
      </c>
      <c r="F197">
        <v>120359.7</v>
      </c>
      <c r="G197" s="2">
        <f t="shared" si="26"/>
        <v>7725368.7</v>
      </c>
      <c r="H197" s="2">
        <f t="shared" si="27"/>
        <v>620359.7</v>
      </c>
      <c r="I197" s="103">
        <v>35</v>
      </c>
      <c r="J197">
        <v>205</v>
      </c>
      <c r="L197">
        <v>7722958.023</v>
      </c>
      <c r="M197">
        <v>620272.862</v>
      </c>
      <c r="N197">
        <v>205.68</v>
      </c>
      <c r="O197" s="2">
        <f t="shared" si="23"/>
        <v>2410.6770000001416</v>
      </c>
      <c r="P197" s="2">
        <f t="shared" si="24"/>
        <v>86.83799999998882</v>
      </c>
      <c r="Q197" s="2">
        <f t="shared" si="25"/>
        <v>-0.6800000000000068</v>
      </c>
      <c r="R197" t="s">
        <v>2191</v>
      </c>
      <c r="Y197" t="s">
        <v>2508</v>
      </c>
    </row>
    <row r="198" spans="1:25" ht="12.75">
      <c r="A198" t="s">
        <v>2515</v>
      </c>
      <c r="B198" t="s">
        <v>2516</v>
      </c>
      <c r="C198" t="s">
        <v>2517</v>
      </c>
      <c r="E198">
        <v>100325.8</v>
      </c>
      <c r="F198">
        <v>106675.3</v>
      </c>
      <c r="G198" s="2">
        <f t="shared" si="26"/>
        <v>7700325.8</v>
      </c>
      <c r="H198" s="2">
        <f t="shared" si="27"/>
        <v>606675.3</v>
      </c>
      <c r="I198" s="103">
        <v>35</v>
      </c>
      <c r="J198">
        <v>116.2</v>
      </c>
      <c r="L198">
        <v>7697926.394</v>
      </c>
      <c r="M198">
        <v>606594.503</v>
      </c>
      <c r="N198">
        <v>122.37</v>
      </c>
      <c r="O198" s="2">
        <f t="shared" si="23"/>
        <v>2399.4059999994934</v>
      </c>
      <c r="P198" s="2">
        <f t="shared" si="24"/>
        <v>80.79700000002049</v>
      </c>
      <c r="Q198" s="2">
        <f t="shared" si="25"/>
        <v>-6.170000000000002</v>
      </c>
      <c r="R198" t="s">
        <v>2518</v>
      </c>
      <c r="Y198" t="s">
        <v>2504</v>
      </c>
    </row>
    <row r="199" spans="1:25" ht="12.75">
      <c r="A199" t="s">
        <v>2519</v>
      </c>
      <c r="B199" t="s">
        <v>2520</v>
      </c>
      <c r="E199">
        <v>110273.6</v>
      </c>
      <c r="F199">
        <v>119675.4</v>
      </c>
      <c r="G199" s="2">
        <f t="shared" si="26"/>
        <v>7710273.6</v>
      </c>
      <c r="H199" s="2">
        <f t="shared" si="27"/>
        <v>619675.4</v>
      </c>
      <c r="I199" s="103">
        <v>35</v>
      </c>
      <c r="J199">
        <v>63.2</v>
      </c>
      <c r="L199">
        <v>7707870.355</v>
      </c>
      <c r="M199">
        <v>619589.539</v>
      </c>
      <c r="N199">
        <v>63.38</v>
      </c>
      <c r="O199" s="2">
        <f t="shared" si="23"/>
        <v>2403.2449999991804</v>
      </c>
      <c r="P199" s="2">
        <f t="shared" si="24"/>
        <v>85.86100000003353</v>
      </c>
      <c r="Q199" s="2">
        <f t="shared" si="25"/>
        <v>-0.17999999999999972</v>
      </c>
      <c r="R199" t="s">
        <v>2521</v>
      </c>
      <c r="W199" t="s">
        <v>2522</v>
      </c>
      <c r="Y199" t="s">
        <v>2508</v>
      </c>
    </row>
    <row r="200" spans="1:18" ht="12.75">
      <c r="A200" t="s">
        <v>2523</v>
      </c>
      <c r="B200" t="s">
        <v>1034</v>
      </c>
      <c r="C200" t="s">
        <v>2524</v>
      </c>
      <c r="E200">
        <v>118721.6</v>
      </c>
      <c r="F200">
        <v>122430.9</v>
      </c>
      <c r="G200" s="2">
        <f>E200+7600000</f>
        <v>7718721.6</v>
      </c>
      <c r="H200" s="2">
        <f>500000+F200</f>
        <v>622430.9</v>
      </c>
      <c r="I200" s="103">
        <v>35</v>
      </c>
      <c r="J200">
        <v>24.4</v>
      </c>
      <c r="L200">
        <v>7716308.652</v>
      </c>
      <c r="M200">
        <v>622347.074</v>
      </c>
      <c r="N200">
        <v>26.66</v>
      </c>
      <c r="O200" s="2">
        <f t="shared" si="23"/>
        <v>2412.9479999998584</v>
      </c>
      <c r="P200" s="2">
        <f t="shared" si="24"/>
        <v>83.82600000000093</v>
      </c>
      <c r="Q200" s="2">
        <f t="shared" si="25"/>
        <v>-2.2600000000000016</v>
      </c>
      <c r="R200" t="s">
        <v>2525</v>
      </c>
    </row>
    <row r="201" spans="1:25" ht="12.75">
      <c r="A201" t="s">
        <v>2526</v>
      </c>
      <c r="B201" t="s">
        <v>2527</v>
      </c>
      <c r="E201">
        <v>91139.8</v>
      </c>
      <c r="F201">
        <v>92137.4</v>
      </c>
      <c r="G201" s="2">
        <f t="shared" si="26"/>
        <v>7691139.8</v>
      </c>
      <c r="H201" s="2">
        <f t="shared" si="27"/>
        <v>592137.4</v>
      </c>
      <c r="I201" s="103">
        <v>35</v>
      </c>
      <c r="L201">
        <v>7688744.755</v>
      </c>
      <c r="M201">
        <v>592063.101</v>
      </c>
      <c r="N201">
        <v>363.535</v>
      </c>
      <c r="O201" s="2">
        <f t="shared" si="23"/>
        <v>2395.0449999999255</v>
      </c>
      <c r="P201" s="2">
        <f t="shared" si="24"/>
        <v>74.29899999999907</v>
      </c>
      <c r="Q201" s="2">
        <f t="shared" si="25"/>
        <v>-363.535</v>
      </c>
      <c r="R201" t="s">
        <v>2179</v>
      </c>
      <c r="Y201" t="s">
        <v>2528</v>
      </c>
    </row>
    <row r="202" spans="1:25" ht="12.75">
      <c r="A202" t="s">
        <v>2529</v>
      </c>
      <c r="B202" t="s">
        <v>2530</v>
      </c>
      <c r="E202">
        <v>89790.8</v>
      </c>
      <c r="F202">
        <v>97945.2</v>
      </c>
      <c r="G202" s="2">
        <f t="shared" si="26"/>
        <v>7689790.8</v>
      </c>
      <c r="H202" s="2">
        <f t="shared" si="27"/>
        <v>597945.2</v>
      </c>
      <c r="I202" s="103">
        <v>35</v>
      </c>
      <c r="J202">
        <v>351.4</v>
      </c>
      <c r="L202">
        <v>7687396.451</v>
      </c>
      <c r="M202" s="2">
        <v>597868.51</v>
      </c>
      <c r="O202" s="2">
        <f t="shared" si="23"/>
        <v>2394.3489999994636</v>
      </c>
      <c r="P202" s="2">
        <f t="shared" si="24"/>
        <v>76.68999999994412</v>
      </c>
      <c r="Q202" s="2">
        <f t="shared" si="25"/>
        <v>351.4</v>
      </c>
      <c r="R202" t="s">
        <v>2531</v>
      </c>
      <c r="Y202" t="s">
        <v>2528</v>
      </c>
    </row>
    <row r="203" spans="1:25" ht="12.75">
      <c r="A203" t="s">
        <v>2532</v>
      </c>
      <c r="B203" t="s">
        <v>2533</v>
      </c>
      <c r="E203">
        <v>81764.4</v>
      </c>
      <c r="F203">
        <v>95605.3</v>
      </c>
      <c r="G203" s="2">
        <f t="shared" si="26"/>
        <v>7681764.4</v>
      </c>
      <c r="H203" s="2">
        <f t="shared" si="27"/>
        <v>595605.3</v>
      </c>
      <c r="I203" s="103">
        <v>35</v>
      </c>
      <c r="J203">
        <v>287.9</v>
      </c>
      <c r="L203">
        <v>7679373.932</v>
      </c>
      <c r="M203">
        <v>595529.461</v>
      </c>
      <c r="O203" s="2">
        <f t="shared" si="23"/>
        <v>2390.4680000003427</v>
      </c>
      <c r="P203" s="2">
        <f t="shared" si="24"/>
        <v>75.83900000003632</v>
      </c>
      <c r="Q203" s="2">
        <f t="shared" si="25"/>
        <v>287.9</v>
      </c>
      <c r="R203" t="s">
        <v>2531</v>
      </c>
      <c r="Y203" t="s">
        <v>2534</v>
      </c>
    </row>
    <row r="204" spans="1:18" ht="12.75">
      <c r="A204" t="s">
        <v>2535</v>
      </c>
      <c r="B204" t="s">
        <v>411</v>
      </c>
      <c r="C204" t="s">
        <v>2536</v>
      </c>
      <c r="E204">
        <v>76714.5</v>
      </c>
      <c r="F204">
        <v>89419.3</v>
      </c>
      <c r="G204" s="2">
        <f>E204+7600000</f>
        <v>7676714.5</v>
      </c>
      <c r="H204" s="2">
        <f>500000+F204</f>
        <v>589419.3</v>
      </c>
      <c r="I204" s="103">
        <v>35</v>
      </c>
      <c r="J204">
        <v>56.5</v>
      </c>
      <c r="L204">
        <v>7674317.965</v>
      </c>
      <c r="M204">
        <v>589345.052</v>
      </c>
      <c r="O204" s="2">
        <f t="shared" si="23"/>
        <v>2396.535000000149</v>
      </c>
      <c r="P204" s="2">
        <f t="shared" si="24"/>
        <v>74.24800000002142</v>
      </c>
      <c r="Q204" s="2">
        <f t="shared" si="25"/>
        <v>56.5</v>
      </c>
      <c r="R204" t="s">
        <v>2537</v>
      </c>
    </row>
    <row r="205" spans="2:25" ht="12.75">
      <c r="B205" t="s">
        <v>2538</v>
      </c>
      <c r="E205">
        <v>65749.2</v>
      </c>
      <c r="F205">
        <v>90656.1</v>
      </c>
      <c r="G205" s="2">
        <f t="shared" si="26"/>
        <v>7665749.2</v>
      </c>
      <c r="H205" s="2">
        <f t="shared" si="27"/>
        <v>590656.1</v>
      </c>
      <c r="I205" s="103">
        <v>35</v>
      </c>
      <c r="Y205" t="s">
        <v>2498</v>
      </c>
    </row>
    <row r="206" spans="2:25" ht="12.75">
      <c r="B206" t="s">
        <v>2539</v>
      </c>
      <c r="E206">
        <v>85907.5</v>
      </c>
      <c r="F206">
        <v>90731.6</v>
      </c>
      <c r="G206" s="2">
        <f t="shared" si="26"/>
        <v>7685907.5</v>
      </c>
      <c r="H206" s="2">
        <f t="shared" si="27"/>
        <v>590731.6</v>
      </c>
      <c r="I206" s="103">
        <v>35</v>
      </c>
      <c r="J206">
        <v>63.4</v>
      </c>
      <c r="Y206" t="s">
        <v>2534</v>
      </c>
    </row>
    <row r="207" spans="2:25" ht="12.75">
      <c r="B207" t="s">
        <v>2540</v>
      </c>
      <c r="E207">
        <v>74907.4</v>
      </c>
      <c r="F207">
        <v>92831.4</v>
      </c>
      <c r="G207" s="2">
        <f t="shared" si="26"/>
        <v>7674907.4</v>
      </c>
      <c r="H207" s="2">
        <f t="shared" si="27"/>
        <v>592831.4</v>
      </c>
      <c r="I207" s="103">
        <v>35</v>
      </c>
      <c r="Y207" t="s">
        <v>2498</v>
      </c>
    </row>
    <row r="208" spans="2:25" ht="12.75">
      <c r="B208" t="s">
        <v>2541</v>
      </c>
      <c r="E208">
        <v>74372.1</v>
      </c>
      <c r="F208">
        <v>91780.1</v>
      </c>
      <c r="G208" s="2">
        <f t="shared" si="26"/>
        <v>7674372.1</v>
      </c>
      <c r="H208" s="2">
        <f t="shared" si="27"/>
        <v>591780.1</v>
      </c>
      <c r="I208" s="103">
        <v>35</v>
      </c>
      <c r="Y208" t="s">
        <v>2498</v>
      </c>
    </row>
    <row r="209" spans="2:25" ht="12.75">
      <c r="B209" t="s">
        <v>2542</v>
      </c>
      <c r="E209">
        <v>102580</v>
      </c>
      <c r="F209">
        <v>125790.1</v>
      </c>
      <c r="G209" s="2">
        <f t="shared" si="26"/>
        <v>7702580</v>
      </c>
      <c r="H209" s="2">
        <f t="shared" si="27"/>
        <v>625790.1</v>
      </c>
      <c r="I209" s="103">
        <v>35</v>
      </c>
      <c r="J209">
        <v>284.3</v>
      </c>
      <c r="Y209" t="s">
        <v>2512</v>
      </c>
    </row>
    <row r="210" spans="2:25" ht="12.75">
      <c r="B210" t="s">
        <v>2543</v>
      </c>
      <c r="E210">
        <v>109263.3</v>
      </c>
      <c r="F210">
        <v>120896.9</v>
      </c>
      <c r="G210" s="2">
        <f t="shared" si="26"/>
        <v>7709263.3</v>
      </c>
      <c r="H210" s="2">
        <f t="shared" si="27"/>
        <v>620896.9</v>
      </c>
      <c r="I210" s="103">
        <v>35</v>
      </c>
      <c r="J210">
        <v>104</v>
      </c>
      <c r="Y210" t="s">
        <v>2512</v>
      </c>
    </row>
    <row r="211" spans="2:25" ht="12.75">
      <c r="B211" t="s">
        <v>2544</v>
      </c>
      <c r="E211">
        <v>73248</v>
      </c>
      <c r="F211">
        <v>89298.8</v>
      </c>
      <c r="G211" s="2">
        <f t="shared" si="26"/>
        <v>7673248</v>
      </c>
      <c r="H211" s="2">
        <f t="shared" si="27"/>
        <v>589298.8</v>
      </c>
      <c r="I211" s="103">
        <v>35</v>
      </c>
      <c r="J211">
        <v>66.3</v>
      </c>
      <c r="W211" t="s">
        <v>2545</v>
      </c>
      <c r="Y211" t="s">
        <v>2498</v>
      </c>
    </row>
    <row r="212" spans="2:25" ht="12.75">
      <c r="B212" t="s">
        <v>2546</v>
      </c>
      <c r="E212">
        <v>70055.9</v>
      </c>
      <c r="F212">
        <v>94921.1</v>
      </c>
      <c r="G212" s="2">
        <f t="shared" si="26"/>
        <v>7670055.9</v>
      </c>
      <c r="H212" s="2">
        <f t="shared" si="27"/>
        <v>594921.1</v>
      </c>
      <c r="I212" s="103">
        <v>35</v>
      </c>
      <c r="Y212" t="s">
        <v>2498</v>
      </c>
    </row>
    <row r="213" spans="2:25" ht="12.75">
      <c r="B213" t="s">
        <v>2547</v>
      </c>
      <c r="E213">
        <v>91978.8</v>
      </c>
      <c r="F213">
        <v>94290</v>
      </c>
      <c r="G213" s="2">
        <f t="shared" si="26"/>
        <v>7691978.8</v>
      </c>
      <c r="H213" s="2">
        <f t="shared" si="27"/>
        <v>594290</v>
      </c>
      <c r="I213" s="103">
        <v>35</v>
      </c>
      <c r="Y213" t="s">
        <v>2528</v>
      </c>
    </row>
    <row r="214" spans="2:25" ht="12.75">
      <c r="B214" t="s">
        <v>2548</v>
      </c>
      <c r="E214">
        <v>94388.4</v>
      </c>
      <c r="F214">
        <v>96528</v>
      </c>
      <c r="G214" s="2">
        <f t="shared" si="26"/>
        <v>7694388.4</v>
      </c>
      <c r="H214" s="2">
        <f t="shared" si="27"/>
        <v>596528</v>
      </c>
      <c r="I214" s="103">
        <v>35</v>
      </c>
      <c r="J214">
        <v>47.4</v>
      </c>
      <c r="Y214" t="s">
        <v>2528</v>
      </c>
    </row>
    <row r="215" spans="2:25" ht="12.75">
      <c r="B215" t="s">
        <v>2549</v>
      </c>
      <c r="E215">
        <v>95039.4</v>
      </c>
      <c r="F215">
        <v>97388.2</v>
      </c>
      <c r="G215" s="2">
        <f t="shared" si="26"/>
        <v>7695039.4</v>
      </c>
      <c r="H215" s="2">
        <f t="shared" si="27"/>
        <v>597388.2</v>
      </c>
      <c r="I215" s="103">
        <v>35</v>
      </c>
      <c r="J215">
        <v>48</v>
      </c>
      <c r="Y215" t="s">
        <v>2550</v>
      </c>
    </row>
    <row r="216" spans="2:25" ht="12.75">
      <c r="B216" t="s">
        <v>2551</v>
      </c>
      <c r="E216">
        <v>98476.4</v>
      </c>
      <c r="F216">
        <v>103683.5</v>
      </c>
      <c r="G216" s="2">
        <f t="shared" si="26"/>
        <v>7698476.4</v>
      </c>
      <c r="H216" s="2">
        <f t="shared" si="27"/>
        <v>603683.5</v>
      </c>
      <c r="I216" s="103">
        <v>35</v>
      </c>
      <c r="J216">
        <v>75.1</v>
      </c>
      <c r="Y216" t="s">
        <v>2550</v>
      </c>
    </row>
    <row r="217" spans="2:25" ht="12.75">
      <c r="B217" t="s">
        <v>2552</v>
      </c>
      <c r="E217">
        <v>106090.2</v>
      </c>
      <c r="F217">
        <v>112166.9</v>
      </c>
      <c r="G217" s="2">
        <f t="shared" si="26"/>
        <v>7706090.2</v>
      </c>
      <c r="H217" s="2">
        <f t="shared" si="27"/>
        <v>612166.9</v>
      </c>
      <c r="I217" s="103">
        <v>35</v>
      </c>
      <c r="J217">
        <v>28.9</v>
      </c>
      <c r="Y217" t="s">
        <v>2504</v>
      </c>
    </row>
    <row r="218" spans="2:25" ht="12.75">
      <c r="B218" t="s">
        <v>2553</v>
      </c>
      <c r="E218">
        <v>101493.1</v>
      </c>
      <c r="F218">
        <v>116016.1</v>
      </c>
      <c r="G218" s="2">
        <f t="shared" si="26"/>
        <v>7701493.1</v>
      </c>
      <c r="H218" s="2">
        <f t="shared" si="27"/>
        <v>616016.1</v>
      </c>
      <c r="I218" s="103">
        <v>35</v>
      </c>
      <c r="J218">
        <v>151.7</v>
      </c>
      <c r="Y218" t="s">
        <v>2512</v>
      </c>
    </row>
    <row r="219" spans="2:25" ht="12.75">
      <c r="B219" t="s">
        <v>2554</v>
      </c>
      <c r="E219">
        <v>112997.5</v>
      </c>
      <c r="F219">
        <v>130751</v>
      </c>
      <c r="G219" s="2">
        <f t="shared" si="26"/>
        <v>7712997.5</v>
      </c>
      <c r="H219" s="2">
        <f t="shared" si="27"/>
        <v>630751</v>
      </c>
      <c r="I219" s="103">
        <v>35</v>
      </c>
      <c r="J219">
        <v>342.1</v>
      </c>
      <c r="Y219" t="s">
        <v>2508</v>
      </c>
    </row>
    <row r="220" spans="2:25" ht="12.75">
      <c r="B220" t="s">
        <v>2555</v>
      </c>
      <c r="E220">
        <v>95519.4</v>
      </c>
      <c r="F220">
        <v>102744.2</v>
      </c>
      <c r="G220" s="2">
        <f t="shared" si="26"/>
        <v>7695519.4</v>
      </c>
      <c r="H220" s="2">
        <f t="shared" si="27"/>
        <v>602744.2</v>
      </c>
      <c r="I220" s="103">
        <v>35</v>
      </c>
      <c r="J220">
        <v>49</v>
      </c>
      <c r="Y220" t="s">
        <v>2550</v>
      </c>
    </row>
    <row r="221" spans="2:25" ht="12.75">
      <c r="B221" t="s">
        <v>2556</v>
      </c>
      <c r="E221">
        <v>61595.6</v>
      </c>
      <c r="F221">
        <v>83384.2</v>
      </c>
      <c r="G221" s="2">
        <f t="shared" si="26"/>
        <v>7661595.6</v>
      </c>
      <c r="H221" s="2">
        <f t="shared" si="27"/>
        <v>583384.2</v>
      </c>
      <c r="I221" s="103">
        <v>35</v>
      </c>
      <c r="J221">
        <v>81.3</v>
      </c>
      <c r="Y221" t="s">
        <v>2557</v>
      </c>
    </row>
    <row r="222" spans="2:25" ht="12.75">
      <c r="B222" t="s">
        <v>2558</v>
      </c>
      <c r="E222">
        <v>63023.1</v>
      </c>
      <c r="F222">
        <v>84459.3</v>
      </c>
      <c r="G222" s="2">
        <f t="shared" si="26"/>
        <v>7663023.1</v>
      </c>
      <c r="H222" s="2">
        <f t="shared" si="27"/>
        <v>584459.3</v>
      </c>
      <c r="I222" s="103">
        <v>35</v>
      </c>
      <c r="J222">
        <v>112.2</v>
      </c>
      <c r="Y222" t="s">
        <v>2557</v>
      </c>
    </row>
    <row r="223" spans="2:25" ht="12.75">
      <c r="B223" t="s">
        <v>2559</v>
      </c>
      <c r="E223">
        <v>69880.7</v>
      </c>
      <c r="F223">
        <v>89462.6</v>
      </c>
      <c r="G223" s="2">
        <f t="shared" si="26"/>
        <v>7669880.7</v>
      </c>
      <c r="H223" s="2">
        <f t="shared" si="27"/>
        <v>589462.6</v>
      </c>
      <c r="I223" s="103">
        <v>35</v>
      </c>
      <c r="J223">
        <v>115.9</v>
      </c>
      <c r="Y223" t="s">
        <v>2498</v>
      </c>
    </row>
    <row r="224" spans="2:25" ht="12.75">
      <c r="B224" t="s">
        <v>2560</v>
      </c>
      <c r="E224">
        <v>74576.4</v>
      </c>
      <c r="F224">
        <v>88953</v>
      </c>
      <c r="G224" s="2">
        <f t="shared" si="26"/>
        <v>7674576.4</v>
      </c>
      <c r="H224" s="2">
        <f t="shared" si="27"/>
        <v>588953</v>
      </c>
      <c r="I224" s="103">
        <v>35</v>
      </c>
      <c r="J224">
        <v>72.1</v>
      </c>
      <c r="Y224" t="s">
        <v>2498</v>
      </c>
    </row>
    <row r="225" spans="2:25" ht="12.75">
      <c r="B225" t="s">
        <v>2561</v>
      </c>
      <c r="E225">
        <v>76053.8</v>
      </c>
      <c r="F225">
        <v>87807.2</v>
      </c>
      <c r="G225" s="2">
        <f t="shared" si="26"/>
        <v>7676053.8</v>
      </c>
      <c r="H225" s="2">
        <f t="shared" si="27"/>
        <v>587807.2</v>
      </c>
      <c r="I225" s="103">
        <v>35</v>
      </c>
      <c r="Y225" t="s">
        <v>2498</v>
      </c>
    </row>
    <row r="226" spans="2:25" ht="12.75">
      <c r="B226" t="s">
        <v>2562</v>
      </c>
      <c r="E226">
        <v>76734.9</v>
      </c>
      <c r="F226">
        <v>89379.3</v>
      </c>
      <c r="G226" s="2">
        <f t="shared" si="26"/>
        <v>7676734.9</v>
      </c>
      <c r="H226" s="2">
        <f t="shared" si="27"/>
        <v>589379.3</v>
      </c>
      <c r="I226" s="103">
        <v>35</v>
      </c>
      <c r="Y226" t="s">
        <v>2498</v>
      </c>
    </row>
    <row r="227" spans="2:25" ht="12.75">
      <c r="B227" t="s">
        <v>2563</v>
      </c>
      <c r="E227">
        <v>67104.4</v>
      </c>
      <c r="F227">
        <v>87209</v>
      </c>
      <c r="G227" s="2">
        <f t="shared" si="26"/>
        <v>7667104.4</v>
      </c>
      <c r="H227" s="2">
        <f t="shared" si="27"/>
        <v>587209</v>
      </c>
      <c r="I227" s="103">
        <v>35</v>
      </c>
      <c r="J227">
        <v>75.5</v>
      </c>
      <c r="Y227" t="s">
        <v>2557</v>
      </c>
    </row>
    <row r="228" spans="2:25" ht="12.75">
      <c r="B228" t="s">
        <v>2564</v>
      </c>
      <c r="E228">
        <v>76864.4</v>
      </c>
      <c r="F228">
        <v>91680.9</v>
      </c>
      <c r="G228" s="2">
        <f t="shared" si="26"/>
        <v>7676864.4</v>
      </c>
      <c r="H228" s="2">
        <f t="shared" si="27"/>
        <v>591680.9</v>
      </c>
      <c r="I228" s="103">
        <v>35</v>
      </c>
      <c r="Y228" t="s">
        <v>2498</v>
      </c>
    </row>
    <row r="229" spans="2:25" ht="12.75">
      <c r="B229" t="s">
        <v>2565</v>
      </c>
      <c r="E229">
        <v>80006.4</v>
      </c>
      <c r="F229">
        <v>91216.4</v>
      </c>
      <c r="G229" s="2">
        <f t="shared" si="26"/>
        <v>7680006.4</v>
      </c>
      <c r="H229" s="2">
        <f t="shared" si="27"/>
        <v>591216.4</v>
      </c>
      <c r="I229" s="103">
        <v>35</v>
      </c>
      <c r="J229">
        <v>57.4</v>
      </c>
      <c r="Y229" t="s">
        <v>2534</v>
      </c>
    </row>
    <row r="230" spans="2:25" ht="12.75">
      <c r="B230" t="s">
        <v>2566</v>
      </c>
      <c r="E230">
        <v>85689.5</v>
      </c>
      <c r="F230">
        <v>92467.9</v>
      </c>
      <c r="G230" s="2">
        <f t="shared" si="26"/>
        <v>7685689.5</v>
      </c>
      <c r="H230" s="2">
        <f t="shared" si="27"/>
        <v>592467.9</v>
      </c>
      <c r="I230" s="103">
        <v>35</v>
      </c>
      <c r="J230">
        <v>55.3</v>
      </c>
      <c r="Y230" t="s">
        <v>2534</v>
      </c>
    </row>
    <row r="231" spans="2:25" ht="12.75">
      <c r="B231" t="s">
        <v>2567</v>
      </c>
      <c r="E231">
        <v>84129.9</v>
      </c>
      <c r="F231">
        <v>91938.8</v>
      </c>
      <c r="G231" s="2">
        <f t="shared" si="26"/>
        <v>7684129.9</v>
      </c>
      <c r="H231" s="2">
        <f t="shared" si="27"/>
        <v>591938.8</v>
      </c>
      <c r="I231" s="103">
        <v>35</v>
      </c>
      <c r="J231">
        <v>61.6</v>
      </c>
      <c r="Y231" t="s">
        <v>2534</v>
      </c>
    </row>
    <row r="232" spans="2:25" ht="12.75">
      <c r="B232" t="s">
        <v>2568</v>
      </c>
      <c r="E232">
        <v>86505.2</v>
      </c>
      <c r="F232">
        <v>89408.4</v>
      </c>
      <c r="G232" s="2">
        <f t="shared" si="26"/>
        <v>7686505.2</v>
      </c>
      <c r="H232" s="2">
        <f t="shared" si="27"/>
        <v>589408.4</v>
      </c>
      <c r="I232" s="103">
        <v>35</v>
      </c>
      <c r="J232">
        <v>50.9</v>
      </c>
      <c r="Y232" t="s">
        <v>2528</v>
      </c>
    </row>
    <row r="233" spans="2:25" ht="12.75">
      <c r="B233" t="s">
        <v>2569</v>
      </c>
      <c r="E233">
        <v>92697.9</v>
      </c>
      <c r="F233">
        <v>92148.4</v>
      </c>
      <c r="G233" s="2">
        <f t="shared" si="26"/>
        <v>7692697.9</v>
      </c>
      <c r="H233" s="2">
        <f t="shared" si="27"/>
        <v>592148.4</v>
      </c>
      <c r="I233" s="103">
        <v>35</v>
      </c>
      <c r="Y233" t="s">
        <v>2528</v>
      </c>
    </row>
    <row r="234" spans="2:25" ht="12.75">
      <c r="B234" t="s">
        <v>2570</v>
      </c>
      <c r="E234">
        <v>94367.5</v>
      </c>
      <c r="F234">
        <v>94590.7</v>
      </c>
      <c r="G234" s="2">
        <f t="shared" si="26"/>
        <v>7694367.5</v>
      </c>
      <c r="H234" s="2">
        <f t="shared" si="27"/>
        <v>594590.7</v>
      </c>
      <c r="I234" s="103">
        <v>35</v>
      </c>
      <c r="J234">
        <v>49.6</v>
      </c>
      <c r="Y234" t="s">
        <v>2528</v>
      </c>
    </row>
    <row r="235" spans="2:25" ht="12.75">
      <c r="B235" t="s">
        <v>2571</v>
      </c>
      <c r="E235">
        <v>94509</v>
      </c>
      <c r="F235">
        <v>94526.3</v>
      </c>
      <c r="G235" s="2">
        <f t="shared" si="26"/>
        <v>7694509</v>
      </c>
      <c r="H235" s="2">
        <f t="shared" si="27"/>
        <v>594526.3</v>
      </c>
      <c r="I235" s="103">
        <v>35</v>
      </c>
      <c r="J235">
        <v>49.4</v>
      </c>
      <c r="Y235" t="s">
        <v>2528</v>
      </c>
    </row>
    <row r="236" spans="2:25" ht="12.75">
      <c r="B236" t="s">
        <v>2572</v>
      </c>
      <c r="E236">
        <v>92395.9</v>
      </c>
      <c r="F236">
        <v>91537.8</v>
      </c>
      <c r="G236" s="2">
        <f t="shared" si="26"/>
        <v>7692395.9</v>
      </c>
      <c r="H236" s="2">
        <f t="shared" si="27"/>
        <v>591537.8</v>
      </c>
      <c r="I236" s="103">
        <v>35</v>
      </c>
      <c r="Y236" t="s">
        <v>2528</v>
      </c>
    </row>
    <row r="237" spans="2:25" ht="12.75">
      <c r="B237" t="s">
        <v>2573</v>
      </c>
      <c r="E237">
        <v>94405.8</v>
      </c>
      <c r="F237">
        <v>95052.6</v>
      </c>
      <c r="G237" s="2">
        <f t="shared" si="26"/>
        <v>7694405.8</v>
      </c>
      <c r="H237" s="2">
        <f t="shared" si="27"/>
        <v>595052.6</v>
      </c>
      <c r="I237" s="103">
        <v>35</v>
      </c>
      <c r="J237">
        <v>48.9</v>
      </c>
      <c r="Y237" t="s">
        <v>2528</v>
      </c>
    </row>
    <row r="238" spans="2:25" ht="12.75">
      <c r="B238" t="s">
        <v>2574</v>
      </c>
      <c r="E238">
        <v>95629.8</v>
      </c>
      <c r="F238">
        <v>96093</v>
      </c>
      <c r="G238" s="2">
        <f t="shared" si="26"/>
        <v>7695629.8</v>
      </c>
      <c r="H238" s="2">
        <f t="shared" si="27"/>
        <v>596093</v>
      </c>
      <c r="I238" s="103">
        <v>35</v>
      </c>
      <c r="J238">
        <v>53.6</v>
      </c>
      <c r="Y238" t="s">
        <v>2528</v>
      </c>
    </row>
    <row r="239" spans="2:25" ht="12.75">
      <c r="B239" t="s">
        <v>2575</v>
      </c>
      <c r="E239">
        <v>94886.8</v>
      </c>
      <c r="F239">
        <v>98970.8</v>
      </c>
      <c r="G239" s="2">
        <f t="shared" si="26"/>
        <v>7694886.8</v>
      </c>
      <c r="H239" s="2">
        <f t="shared" si="27"/>
        <v>598970.8</v>
      </c>
      <c r="I239" s="103">
        <v>35</v>
      </c>
      <c r="Y239" t="s">
        <v>2550</v>
      </c>
    </row>
    <row r="240" spans="2:25" ht="12.75">
      <c r="B240" t="s">
        <v>2576</v>
      </c>
      <c r="E240">
        <v>92993.2</v>
      </c>
      <c r="F240">
        <v>101425.8</v>
      </c>
      <c r="G240" s="2">
        <f t="shared" si="26"/>
        <v>7692993.2</v>
      </c>
      <c r="H240" s="2">
        <f t="shared" si="27"/>
        <v>601425.8</v>
      </c>
      <c r="I240" s="103">
        <v>35</v>
      </c>
      <c r="J240">
        <v>59.6</v>
      </c>
      <c r="Y240" t="s">
        <v>2550</v>
      </c>
    </row>
    <row r="241" spans="2:25" ht="12.75">
      <c r="B241" t="s">
        <v>2577</v>
      </c>
      <c r="E241">
        <v>95417.7</v>
      </c>
      <c r="F241">
        <v>99382.1</v>
      </c>
      <c r="G241" s="2">
        <f t="shared" si="26"/>
        <v>7695417.7</v>
      </c>
      <c r="H241" s="2">
        <f t="shared" si="27"/>
        <v>599382.1</v>
      </c>
      <c r="I241" s="103">
        <v>35</v>
      </c>
      <c r="J241">
        <v>44.3</v>
      </c>
      <c r="Y241" t="s">
        <v>2550</v>
      </c>
    </row>
    <row r="242" spans="2:25" ht="12.75">
      <c r="B242" t="s">
        <v>2578</v>
      </c>
      <c r="E242">
        <v>92864.6</v>
      </c>
      <c r="F242">
        <v>100194.3</v>
      </c>
      <c r="G242" s="2">
        <f t="shared" si="26"/>
        <v>7692864.6</v>
      </c>
      <c r="H242" s="2">
        <f t="shared" si="27"/>
        <v>600194.3</v>
      </c>
      <c r="I242" s="103">
        <v>35</v>
      </c>
      <c r="J242">
        <v>43.6</v>
      </c>
      <c r="Y242" t="s">
        <v>2550</v>
      </c>
    </row>
    <row r="243" spans="2:25" ht="12.75">
      <c r="B243" t="s">
        <v>2579</v>
      </c>
      <c r="E243">
        <v>94852.6</v>
      </c>
      <c r="F243">
        <v>99854.1</v>
      </c>
      <c r="G243" s="2">
        <f t="shared" si="26"/>
        <v>7694852.6</v>
      </c>
      <c r="H243" s="2">
        <f t="shared" si="27"/>
        <v>599854.1</v>
      </c>
      <c r="I243" s="103">
        <v>35</v>
      </c>
      <c r="J243">
        <v>43.5</v>
      </c>
      <c r="Y243" t="s">
        <v>2550</v>
      </c>
    </row>
    <row r="244" spans="2:25" ht="12.75">
      <c r="B244" t="s">
        <v>2580</v>
      </c>
      <c r="E244">
        <v>95561.6</v>
      </c>
      <c r="F244">
        <v>101726.2</v>
      </c>
      <c r="G244" s="2">
        <f t="shared" si="26"/>
        <v>7695561.6</v>
      </c>
      <c r="H244" s="2">
        <f t="shared" si="27"/>
        <v>601726.2</v>
      </c>
      <c r="I244" s="103">
        <v>35</v>
      </c>
      <c r="J244">
        <v>43.5</v>
      </c>
      <c r="Y244" t="s">
        <v>2550</v>
      </c>
    </row>
    <row r="245" spans="2:25" ht="12.75">
      <c r="B245" t="s">
        <v>2581</v>
      </c>
      <c r="E245">
        <v>96415.6</v>
      </c>
      <c r="F245">
        <v>102928.8</v>
      </c>
      <c r="G245" s="2">
        <f t="shared" si="26"/>
        <v>7696415.6</v>
      </c>
      <c r="H245" s="2">
        <f t="shared" si="27"/>
        <v>602928.8</v>
      </c>
      <c r="I245" s="103">
        <v>35</v>
      </c>
      <c r="J245">
        <v>46.6</v>
      </c>
      <c r="Y245" t="s">
        <v>2550</v>
      </c>
    </row>
    <row r="246" spans="2:25" ht="12.75">
      <c r="B246" t="s">
        <v>2582</v>
      </c>
      <c r="E246">
        <v>97186.9</v>
      </c>
      <c r="F246">
        <v>103929</v>
      </c>
      <c r="G246" s="2">
        <f t="shared" si="26"/>
        <v>7697186.9</v>
      </c>
      <c r="H246" s="2">
        <f t="shared" si="27"/>
        <v>603929</v>
      </c>
      <c r="I246" s="103">
        <v>35</v>
      </c>
      <c r="J246">
        <v>43.4</v>
      </c>
      <c r="Y246" t="s">
        <v>2550</v>
      </c>
    </row>
    <row r="247" spans="2:25" ht="12.75">
      <c r="B247" t="s">
        <v>2583</v>
      </c>
      <c r="E247">
        <v>98105.2</v>
      </c>
      <c r="F247">
        <v>104388.2</v>
      </c>
      <c r="G247" s="2">
        <f t="shared" si="26"/>
        <v>7698105.2</v>
      </c>
      <c r="H247" s="2">
        <f t="shared" si="27"/>
        <v>604388.2</v>
      </c>
      <c r="I247" s="103">
        <v>35</v>
      </c>
      <c r="J247">
        <v>43.3</v>
      </c>
      <c r="Y247" t="s">
        <v>2550</v>
      </c>
    </row>
    <row r="248" spans="2:25" ht="12.75">
      <c r="B248" t="s">
        <v>2584</v>
      </c>
      <c r="E248">
        <v>98133</v>
      </c>
      <c r="F248">
        <v>104896.8</v>
      </c>
      <c r="G248" s="2">
        <f t="shared" si="26"/>
        <v>7698133</v>
      </c>
      <c r="H248" s="2">
        <f t="shared" si="27"/>
        <v>604896.8</v>
      </c>
      <c r="I248" s="103">
        <v>35</v>
      </c>
      <c r="J248">
        <v>43.4</v>
      </c>
      <c r="Y248" t="s">
        <v>2550</v>
      </c>
    </row>
    <row r="249" spans="2:25" ht="12.75">
      <c r="B249" t="s">
        <v>2585</v>
      </c>
      <c r="E249">
        <v>99010.3</v>
      </c>
      <c r="F249">
        <v>105724.4</v>
      </c>
      <c r="G249" s="2">
        <f t="shared" si="26"/>
        <v>7699010.3</v>
      </c>
      <c r="H249" s="2">
        <f t="shared" si="27"/>
        <v>605724.4</v>
      </c>
      <c r="I249" s="103">
        <v>35</v>
      </c>
      <c r="J249">
        <v>53.8</v>
      </c>
      <c r="Y249" t="s">
        <v>2550</v>
      </c>
    </row>
    <row r="250" spans="2:25" ht="12.75">
      <c r="B250" t="s">
        <v>2586</v>
      </c>
      <c r="E250">
        <v>99939</v>
      </c>
      <c r="F250">
        <v>106095.9</v>
      </c>
      <c r="G250" s="2">
        <f t="shared" si="26"/>
        <v>7699939</v>
      </c>
      <c r="H250" s="2">
        <f t="shared" si="27"/>
        <v>606095.9</v>
      </c>
      <c r="I250" s="103">
        <v>35</v>
      </c>
      <c r="Y250" t="s">
        <v>2550</v>
      </c>
    </row>
    <row r="251" spans="2:25" ht="12.75">
      <c r="B251" t="s">
        <v>2587</v>
      </c>
      <c r="E251">
        <v>99266.8</v>
      </c>
      <c r="F251">
        <v>105941.2</v>
      </c>
      <c r="G251" s="2">
        <f t="shared" si="26"/>
        <v>7699266.8</v>
      </c>
      <c r="H251" s="2">
        <f t="shared" si="27"/>
        <v>605941.2</v>
      </c>
      <c r="I251" s="103">
        <v>35</v>
      </c>
      <c r="Y251" t="s">
        <v>2550</v>
      </c>
    </row>
    <row r="252" spans="2:25" ht="12.75">
      <c r="B252" t="s">
        <v>2588</v>
      </c>
      <c r="E252">
        <v>105299.2</v>
      </c>
      <c r="F252">
        <v>110930.1</v>
      </c>
      <c r="G252" s="2">
        <f t="shared" si="26"/>
        <v>7705299.2</v>
      </c>
      <c r="H252" s="2">
        <f t="shared" si="27"/>
        <v>610930.1</v>
      </c>
      <c r="I252" s="103">
        <v>35</v>
      </c>
      <c r="J252">
        <v>24</v>
      </c>
      <c r="Y252" t="s">
        <v>2504</v>
      </c>
    </row>
    <row r="253" spans="2:25" ht="12.75">
      <c r="B253" t="s">
        <v>2589</v>
      </c>
      <c r="E253">
        <v>103495</v>
      </c>
      <c r="F253">
        <v>109480.7</v>
      </c>
      <c r="G253" s="2">
        <f t="shared" si="26"/>
        <v>7703495</v>
      </c>
      <c r="H253" s="2">
        <f t="shared" si="27"/>
        <v>609480.7</v>
      </c>
      <c r="I253" s="103">
        <v>35</v>
      </c>
      <c r="J253">
        <v>37</v>
      </c>
      <c r="Y253" t="s">
        <v>2504</v>
      </c>
    </row>
    <row r="254" spans="2:25" ht="12.75">
      <c r="B254" t="s">
        <v>2590</v>
      </c>
      <c r="E254">
        <v>102479.6</v>
      </c>
      <c r="F254">
        <v>107072</v>
      </c>
      <c r="G254" s="2">
        <f t="shared" si="26"/>
        <v>7702479.6</v>
      </c>
      <c r="H254" s="2">
        <f t="shared" si="27"/>
        <v>607072</v>
      </c>
      <c r="I254" s="103">
        <v>35</v>
      </c>
      <c r="J254">
        <v>34.8</v>
      </c>
      <c r="Y254" t="s">
        <v>2504</v>
      </c>
    </row>
    <row r="255" spans="2:25" ht="12.75">
      <c r="B255" t="s">
        <v>2591</v>
      </c>
      <c r="E255">
        <v>101815.2</v>
      </c>
      <c r="F255">
        <v>106768.6</v>
      </c>
      <c r="G255" s="2">
        <f t="shared" si="26"/>
        <v>7701815.2</v>
      </c>
      <c r="H255" s="2">
        <f t="shared" si="27"/>
        <v>606768.6</v>
      </c>
      <c r="I255" s="103">
        <v>35</v>
      </c>
      <c r="J255">
        <v>34.8</v>
      </c>
      <c r="Y255" t="s">
        <v>2504</v>
      </c>
    </row>
    <row r="256" spans="2:25" ht="12.75">
      <c r="B256" t="s">
        <v>2592</v>
      </c>
      <c r="E256">
        <v>109986.8</v>
      </c>
      <c r="F256">
        <v>118293.7</v>
      </c>
      <c r="G256" s="2">
        <f t="shared" si="26"/>
        <v>7709986.8</v>
      </c>
      <c r="H256" s="2">
        <f t="shared" si="27"/>
        <v>618293.7</v>
      </c>
      <c r="I256" s="103">
        <v>35</v>
      </c>
      <c r="J256">
        <v>21.2</v>
      </c>
      <c r="Y256" t="s">
        <v>2512</v>
      </c>
    </row>
    <row r="257" spans="2:25" ht="12.75">
      <c r="B257" t="s">
        <v>2593</v>
      </c>
      <c r="E257">
        <v>105964.4</v>
      </c>
      <c r="F257">
        <v>115246.6</v>
      </c>
      <c r="G257" s="2">
        <f aca="true" t="shared" si="28" ref="G257:G282">E257+7600000</f>
        <v>7705964.4</v>
      </c>
      <c r="H257" s="2">
        <f aca="true" t="shared" si="29" ref="H257:H282">500000+F257</f>
        <v>615246.6</v>
      </c>
      <c r="I257" s="103">
        <v>35</v>
      </c>
      <c r="J257">
        <v>30.6</v>
      </c>
      <c r="Y257" t="s">
        <v>2512</v>
      </c>
    </row>
    <row r="258" spans="2:25" ht="12.75">
      <c r="B258" t="s">
        <v>2594</v>
      </c>
      <c r="E258">
        <v>105438.2</v>
      </c>
      <c r="F258">
        <v>113794.9</v>
      </c>
      <c r="G258" s="2">
        <f t="shared" si="28"/>
        <v>7705438.2</v>
      </c>
      <c r="H258" s="2">
        <f t="shared" si="29"/>
        <v>613794.9</v>
      </c>
      <c r="I258" s="103">
        <v>35</v>
      </c>
      <c r="J258">
        <v>30.4</v>
      </c>
      <c r="Y258" t="s">
        <v>2512</v>
      </c>
    </row>
    <row r="259" spans="2:25" ht="12.75">
      <c r="B259" t="s">
        <v>2595</v>
      </c>
      <c r="E259">
        <v>103815</v>
      </c>
      <c r="F259">
        <v>116059.5</v>
      </c>
      <c r="G259" s="2">
        <f t="shared" si="28"/>
        <v>7703815</v>
      </c>
      <c r="H259" s="2">
        <f t="shared" si="29"/>
        <v>616059.5</v>
      </c>
      <c r="I259" s="103">
        <v>35</v>
      </c>
      <c r="J259">
        <v>20.9</v>
      </c>
      <c r="Y259" t="s">
        <v>2512</v>
      </c>
    </row>
    <row r="260" spans="2:25" ht="12.75">
      <c r="B260" t="s">
        <v>2596</v>
      </c>
      <c r="E260">
        <v>104880.4</v>
      </c>
      <c r="F260">
        <v>117591.8</v>
      </c>
      <c r="G260" s="2">
        <f t="shared" si="28"/>
        <v>7704880.4</v>
      </c>
      <c r="H260" s="2">
        <f t="shared" si="29"/>
        <v>617591.8</v>
      </c>
      <c r="I260" s="103">
        <v>35</v>
      </c>
      <c r="J260">
        <v>22.2</v>
      </c>
      <c r="Y260" t="s">
        <v>2512</v>
      </c>
    </row>
    <row r="261" spans="2:25" ht="12.75">
      <c r="B261" t="s">
        <v>2597</v>
      </c>
      <c r="E261">
        <v>105700.4</v>
      </c>
      <c r="F261">
        <v>119331.6</v>
      </c>
      <c r="G261" s="2">
        <f t="shared" si="28"/>
        <v>7705700.4</v>
      </c>
      <c r="H261" s="2">
        <f t="shared" si="29"/>
        <v>619331.6</v>
      </c>
      <c r="I261" s="103">
        <v>35</v>
      </c>
      <c r="J261">
        <v>35.3</v>
      </c>
      <c r="Y261" t="s">
        <v>2512</v>
      </c>
    </row>
    <row r="262" spans="2:25" ht="12.75">
      <c r="B262" t="s">
        <v>2598</v>
      </c>
      <c r="E262">
        <v>105826.8</v>
      </c>
      <c r="F262">
        <v>112872</v>
      </c>
      <c r="G262" s="2">
        <f t="shared" si="28"/>
        <v>7705826.8</v>
      </c>
      <c r="H262" s="2">
        <f t="shared" si="29"/>
        <v>612872</v>
      </c>
      <c r="I262" s="103">
        <v>35</v>
      </c>
      <c r="J262">
        <v>34.7</v>
      </c>
      <c r="Y262" t="s">
        <v>2512</v>
      </c>
    </row>
    <row r="263" spans="2:25" ht="12.75">
      <c r="B263" t="s">
        <v>2599</v>
      </c>
      <c r="E263">
        <v>107118.4</v>
      </c>
      <c r="F263">
        <v>120426.8</v>
      </c>
      <c r="G263" s="2">
        <f t="shared" si="28"/>
        <v>7707118.4</v>
      </c>
      <c r="H263" s="2">
        <f t="shared" si="29"/>
        <v>620426.8</v>
      </c>
      <c r="I263" s="103">
        <v>35</v>
      </c>
      <c r="J263">
        <v>35.7</v>
      </c>
      <c r="Y263" t="s">
        <v>2512</v>
      </c>
    </row>
    <row r="264" spans="2:25" ht="12.75">
      <c r="B264" t="s">
        <v>2600</v>
      </c>
      <c r="E264">
        <v>106093.4</v>
      </c>
      <c r="F264">
        <v>117189.7</v>
      </c>
      <c r="G264" s="2">
        <f t="shared" si="28"/>
        <v>7706093.4</v>
      </c>
      <c r="H264" s="2">
        <f t="shared" si="29"/>
        <v>617189.7</v>
      </c>
      <c r="I264" s="103">
        <v>35</v>
      </c>
      <c r="J264">
        <v>21.8</v>
      </c>
      <c r="Y264" t="s">
        <v>2512</v>
      </c>
    </row>
    <row r="265" spans="2:25" ht="12.75">
      <c r="B265" t="s">
        <v>2601</v>
      </c>
      <c r="E265">
        <v>105108.6</v>
      </c>
      <c r="F265">
        <v>115548.4</v>
      </c>
      <c r="G265" s="2">
        <f t="shared" si="28"/>
        <v>7705108.6</v>
      </c>
      <c r="H265" s="2">
        <f t="shared" si="29"/>
        <v>615548.4</v>
      </c>
      <c r="I265" s="103">
        <v>35</v>
      </c>
      <c r="J265">
        <v>24.1</v>
      </c>
      <c r="Y265" t="s">
        <v>2512</v>
      </c>
    </row>
    <row r="266" spans="2:25" ht="12.75">
      <c r="B266" t="s">
        <v>2602</v>
      </c>
      <c r="E266">
        <v>110965</v>
      </c>
      <c r="F266">
        <v>121468</v>
      </c>
      <c r="G266" s="2">
        <f t="shared" si="28"/>
        <v>7710965</v>
      </c>
      <c r="H266" s="2">
        <f t="shared" si="29"/>
        <v>621468</v>
      </c>
      <c r="I266" s="103">
        <v>35</v>
      </c>
      <c r="J266">
        <v>21.1</v>
      </c>
      <c r="Y266" t="s">
        <v>2508</v>
      </c>
    </row>
    <row r="267" spans="2:25" ht="12.75">
      <c r="B267" t="s">
        <v>2603</v>
      </c>
      <c r="E267">
        <v>112480.1</v>
      </c>
      <c r="F267">
        <v>122411.9</v>
      </c>
      <c r="G267" s="2">
        <f t="shared" si="28"/>
        <v>7712480.1</v>
      </c>
      <c r="H267" s="2">
        <f t="shared" si="29"/>
        <v>622411.9</v>
      </c>
      <c r="I267" s="103">
        <v>35</v>
      </c>
      <c r="J267">
        <v>28.6</v>
      </c>
      <c r="Y267" t="s">
        <v>2508</v>
      </c>
    </row>
    <row r="268" spans="2:25" ht="12.75">
      <c r="B268" t="s">
        <v>2604</v>
      </c>
      <c r="E268">
        <v>115472.8</v>
      </c>
      <c r="F268">
        <v>121912.5</v>
      </c>
      <c r="G268" s="2">
        <f t="shared" si="28"/>
        <v>7715472.8</v>
      </c>
      <c r="H268" s="2">
        <f t="shared" si="29"/>
        <v>621912.5</v>
      </c>
      <c r="I268" s="103">
        <v>35</v>
      </c>
      <c r="J268">
        <v>21.2</v>
      </c>
      <c r="Y268" t="s">
        <v>2508</v>
      </c>
    </row>
    <row r="269" spans="2:25" ht="12.75">
      <c r="B269" t="s">
        <v>2605</v>
      </c>
      <c r="E269">
        <v>118757.2</v>
      </c>
      <c r="F269">
        <v>122478.2</v>
      </c>
      <c r="G269" s="2">
        <f t="shared" si="28"/>
        <v>7718757.2</v>
      </c>
      <c r="H269" s="2">
        <f t="shared" si="29"/>
        <v>622478.2</v>
      </c>
      <c r="I269" s="103">
        <v>35</v>
      </c>
      <c r="J269">
        <v>27.3</v>
      </c>
      <c r="Y269" t="s">
        <v>2508</v>
      </c>
    </row>
    <row r="270" spans="2:25" ht="12.75">
      <c r="B270" t="s">
        <v>2606</v>
      </c>
      <c r="E270">
        <v>119232.7</v>
      </c>
      <c r="F270">
        <v>123603.8</v>
      </c>
      <c r="G270" s="2">
        <f t="shared" si="28"/>
        <v>7719232.7</v>
      </c>
      <c r="H270" s="2">
        <f t="shared" si="29"/>
        <v>623603.8</v>
      </c>
      <c r="I270" s="103">
        <v>35</v>
      </c>
      <c r="Y270" t="s">
        <v>2508</v>
      </c>
    </row>
    <row r="271" spans="2:25" ht="12.75">
      <c r="B271" t="s">
        <v>2607</v>
      </c>
      <c r="E271">
        <v>117723.8</v>
      </c>
      <c r="F271">
        <v>121539.7</v>
      </c>
      <c r="G271" s="2">
        <f t="shared" si="28"/>
        <v>7717723.8</v>
      </c>
      <c r="H271" s="2">
        <f t="shared" si="29"/>
        <v>621539.7</v>
      </c>
      <c r="I271" s="103">
        <v>35</v>
      </c>
      <c r="J271">
        <v>23.5</v>
      </c>
      <c r="Y271" t="s">
        <v>2508</v>
      </c>
    </row>
    <row r="272" spans="2:25" ht="12.75">
      <c r="B272" t="s">
        <v>2608</v>
      </c>
      <c r="E272">
        <v>113528.3</v>
      </c>
      <c r="F272">
        <v>121700.3</v>
      </c>
      <c r="G272" s="2">
        <f t="shared" si="28"/>
        <v>7713528.3</v>
      </c>
      <c r="H272" s="2">
        <f t="shared" si="29"/>
        <v>621700.3</v>
      </c>
      <c r="I272" s="103">
        <v>35</v>
      </c>
      <c r="J272">
        <v>21.4</v>
      </c>
      <c r="Y272" t="s">
        <v>2508</v>
      </c>
    </row>
    <row r="273" spans="2:25" ht="12.75">
      <c r="B273" t="s">
        <v>2609</v>
      </c>
      <c r="E273">
        <v>111916.7</v>
      </c>
      <c r="F273">
        <v>121534.7</v>
      </c>
      <c r="G273" s="2">
        <f t="shared" si="28"/>
        <v>7711916.7</v>
      </c>
      <c r="H273" s="2">
        <f t="shared" si="29"/>
        <v>621534.7</v>
      </c>
      <c r="I273" s="103">
        <v>35</v>
      </c>
      <c r="J273">
        <v>21.2</v>
      </c>
      <c r="Y273" t="s">
        <v>2508</v>
      </c>
    </row>
    <row r="274" spans="2:25" ht="12.75">
      <c r="B274" t="s">
        <v>2610</v>
      </c>
      <c r="E274">
        <v>110871.3</v>
      </c>
      <c r="F274">
        <v>120390.3</v>
      </c>
      <c r="G274" s="2">
        <f t="shared" si="28"/>
        <v>7710871.3</v>
      </c>
      <c r="H274" s="2">
        <f t="shared" si="29"/>
        <v>620390.3</v>
      </c>
      <c r="I274" s="103">
        <v>35</v>
      </c>
      <c r="J274">
        <v>21.1</v>
      </c>
      <c r="Y274" t="s">
        <v>2508</v>
      </c>
    </row>
    <row r="275" spans="2:25" ht="12.75">
      <c r="B275" t="s">
        <v>2611</v>
      </c>
      <c r="E275">
        <v>109351.7</v>
      </c>
      <c r="F275">
        <v>119637.6</v>
      </c>
      <c r="G275" s="2">
        <f t="shared" si="28"/>
        <v>7709351.7</v>
      </c>
      <c r="H275" s="2">
        <f t="shared" si="29"/>
        <v>619637.6</v>
      </c>
      <c r="I275" s="103">
        <v>35</v>
      </c>
      <c r="J275">
        <v>38.5</v>
      </c>
      <c r="Y275" t="s">
        <v>2512</v>
      </c>
    </row>
    <row r="276" spans="2:25" ht="12.75">
      <c r="B276" t="s">
        <v>2612</v>
      </c>
      <c r="E276">
        <v>80900.5</v>
      </c>
      <c r="F276">
        <v>91683.4</v>
      </c>
      <c r="G276" s="2">
        <f t="shared" si="28"/>
        <v>7680900.5</v>
      </c>
      <c r="H276" s="2">
        <f t="shared" si="29"/>
        <v>591683.4</v>
      </c>
      <c r="I276" s="103">
        <v>35</v>
      </c>
      <c r="J276">
        <v>90.4</v>
      </c>
      <c r="Y276" t="s">
        <v>2534</v>
      </c>
    </row>
    <row r="277" spans="2:25" ht="12.75">
      <c r="B277" t="s">
        <v>2613</v>
      </c>
      <c r="E277">
        <v>67891.5</v>
      </c>
      <c r="F277">
        <v>88266.1</v>
      </c>
      <c r="G277" s="2">
        <f t="shared" si="28"/>
        <v>7667891.5</v>
      </c>
      <c r="H277" s="2">
        <f t="shared" si="29"/>
        <v>588266.1</v>
      </c>
      <c r="I277" s="103">
        <v>35</v>
      </c>
      <c r="J277">
        <v>73.9</v>
      </c>
      <c r="Y277" t="s">
        <v>2498</v>
      </c>
    </row>
    <row r="278" spans="2:25" ht="12.75">
      <c r="B278" t="s">
        <v>2614</v>
      </c>
      <c r="E278">
        <v>63217.1</v>
      </c>
      <c r="F278">
        <v>84697.4</v>
      </c>
      <c r="G278" s="2">
        <f t="shared" si="28"/>
        <v>7663217.1</v>
      </c>
      <c r="H278" s="2">
        <f t="shared" si="29"/>
        <v>584697.4</v>
      </c>
      <c r="I278" s="103">
        <v>35</v>
      </c>
      <c r="J278">
        <v>112.2</v>
      </c>
      <c r="Y278" t="s">
        <v>2557</v>
      </c>
    </row>
    <row r="279" spans="2:25" ht="12.75">
      <c r="B279" t="s">
        <v>2615</v>
      </c>
      <c r="E279">
        <v>100673.5</v>
      </c>
      <c r="F279">
        <v>104691.5</v>
      </c>
      <c r="G279" s="2">
        <f t="shared" si="28"/>
        <v>7700673.5</v>
      </c>
      <c r="H279" s="2">
        <f t="shared" si="29"/>
        <v>604691.5</v>
      </c>
      <c r="I279" s="103">
        <v>35</v>
      </c>
      <c r="J279">
        <v>148.3</v>
      </c>
      <c r="Y279" t="s">
        <v>2504</v>
      </c>
    </row>
    <row r="280" spans="2:25" ht="12.75">
      <c r="B280" t="s">
        <v>2616</v>
      </c>
      <c r="E280">
        <v>54259</v>
      </c>
      <c r="F280">
        <v>84643.2</v>
      </c>
      <c r="G280" s="2">
        <f t="shared" si="26"/>
        <v>7654259</v>
      </c>
      <c r="H280" s="2">
        <f t="shared" si="27"/>
        <v>584643.2</v>
      </c>
      <c r="I280" s="103">
        <v>35</v>
      </c>
      <c r="J280">
        <v>202.4</v>
      </c>
      <c r="Y280" t="s">
        <v>2557</v>
      </c>
    </row>
    <row r="281" spans="2:25" ht="12.75">
      <c r="B281" t="s">
        <v>2617</v>
      </c>
      <c r="E281">
        <v>59133.8</v>
      </c>
      <c r="F281">
        <v>82063</v>
      </c>
      <c r="G281" s="2">
        <f t="shared" si="28"/>
        <v>7659133.8</v>
      </c>
      <c r="H281" s="2">
        <f t="shared" si="29"/>
        <v>582063</v>
      </c>
      <c r="I281" s="103">
        <v>35</v>
      </c>
      <c r="J281">
        <v>90.3</v>
      </c>
      <c r="Y281" t="s">
        <v>2557</v>
      </c>
    </row>
    <row r="282" spans="2:25" ht="12.75">
      <c r="B282" t="s">
        <v>2618</v>
      </c>
      <c r="E282">
        <v>94035.4</v>
      </c>
      <c r="F282">
        <v>98399.5</v>
      </c>
      <c r="G282" s="2">
        <f t="shared" si="28"/>
        <v>7694035.4</v>
      </c>
      <c r="H282" s="2">
        <f t="shared" si="29"/>
        <v>598399.5</v>
      </c>
      <c r="I282" s="103">
        <v>35</v>
      </c>
      <c r="Y282" t="s">
        <v>2550</v>
      </c>
    </row>
    <row r="283" spans="2:25" ht="12.75">
      <c r="B283" t="s">
        <v>2619</v>
      </c>
      <c r="E283">
        <v>93977.9</v>
      </c>
      <c r="F283">
        <v>90855.8</v>
      </c>
      <c r="G283" s="2">
        <f t="shared" si="26"/>
        <v>7693977.9</v>
      </c>
      <c r="H283" s="2">
        <f t="shared" si="27"/>
        <v>590855.8</v>
      </c>
      <c r="I283" s="103">
        <v>35</v>
      </c>
      <c r="Y283" t="s">
        <v>2528</v>
      </c>
    </row>
    <row r="284" spans="2:25" ht="12.75">
      <c r="B284" t="s">
        <v>2620</v>
      </c>
      <c r="G284" s="2">
        <v>7701766.5</v>
      </c>
      <c r="H284" s="2">
        <v>610370.8</v>
      </c>
      <c r="I284" s="104">
        <v>35</v>
      </c>
      <c r="J284">
        <v>138.7</v>
      </c>
      <c r="V284" t="s">
        <v>2621</v>
      </c>
      <c r="Y284" t="s">
        <v>2504</v>
      </c>
    </row>
    <row r="285" spans="2:10" ht="12.75">
      <c r="B285" t="s">
        <v>2622</v>
      </c>
      <c r="G285" s="2">
        <v>7700325.8</v>
      </c>
      <c r="H285" s="2">
        <v>606675.3</v>
      </c>
      <c r="I285" s="104">
        <v>35</v>
      </c>
      <c r="J285">
        <v>116.5</v>
      </c>
    </row>
    <row r="286" spans="2:10" ht="12.75">
      <c r="B286" t="s">
        <v>2623</v>
      </c>
      <c r="G286" s="2">
        <v>7703734.9</v>
      </c>
      <c r="H286" s="2">
        <v>609568.6</v>
      </c>
      <c r="I286" s="104">
        <v>35</v>
      </c>
      <c r="J286">
        <v>28.4</v>
      </c>
    </row>
    <row r="287" spans="2:10" ht="12.75">
      <c r="B287" t="s">
        <v>2624</v>
      </c>
      <c r="G287" s="2">
        <v>7703827</v>
      </c>
      <c r="H287" s="2">
        <v>609602.7</v>
      </c>
      <c r="I287" s="104">
        <v>35</v>
      </c>
      <c r="J287">
        <v>26.2</v>
      </c>
    </row>
    <row r="288" spans="2:10" ht="12.75">
      <c r="B288" t="s">
        <v>2625</v>
      </c>
      <c r="G288" s="2">
        <v>7703941.9</v>
      </c>
      <c r="H288" s="2">
        <v>609644.8</v>
      </c>
      <c r="I288" s="104">
        <v>35</v>
      </c>
      <c r="J288">
        <v>24.1</v>
      </c>
    </row>
    <row r="289" spans="2:10" ht="12.75">
      <c r="B289" t="s">
        <v>2626</v>
      </c>
      <c r="G289" s="2">
        <v>7703047</v>
      </c>
      <c r="H289" s="2">
        <v>609656.9</v>
      </c>
      <c r="I289" s="104">
        <v>35</v>
      </c>
      <c r="J289">
        <v>24.7</v>
      </c>
    </row>
    <row r="290" spans="2:22" ht="12.75">
      <c r="B290" t="s">
        <v>2627</v>
      </c>
      <c r="G290" s="2">
        <v>7704593.409</v>
      </c>
      <c r="H290" s="2">
        <v>609639.59</v>
      </c>
      <c r="I290" s="104">
        <v>35</v>
      </c>
      <c r="J290">
        <v>32.88</v>
      </c>
      <c r="K290" t="s">
        <v>2628</v>
      </c>
      <c r="V290" t="s">
        <v>2629</v>
      </c>
    </row>
    <row r="291" spans="2:22" ht="12.75">
      <c r="B291" t="s">
        <v>2630</v>
      </c>
      <c r="G291" s="2">
        <v>7704592.874</v>
      </c>
      <c r="H291" s="2">
        <v>609551.843</v>
      </c>
      <c r="I291" s="104">
        <v>35</v>
      </c>
      <c r="J291">
        <v>32.74</v>
      </c>
      <c r="K291" t="s">
        <v>2628</v>
      </c>
      <c r="V291" t="s">
        <v>2629</v>
      </c>
    </row>
    <row r="292" spans="2:22" ht="12.75">
      <c r="B292" t="s">
        <v>2631</v>
      </c>
      <c r="G292" s="2">
        <v>7704506.916</v>
      </c>
      <c r="H292" s="2">
        <v>609599.042</v>
      </c>
      <c r="I292" s="104">
        <v>35</v>
      </c>
      <c r="J292">
        <v>31.53</v>
      </c>
      <c r="K292" t="s">
        <v>2628</v>
      </c>
      <c r="V292" t="s">
        <v>2629</v>
      </c>
    </row>
    <row r="293" spans="2:22" ht="12.75">
      <c r="B293" t="s">
        <v>2632</v>
      </c>
      <c r="G293" s="2">
        <v>7704398.212</v>
      </c>
      <c r="H293" s="2">
        <v>609668.318</v>
      </c>
      <c r="I293" s="104">
        <v>35</v>
      </c>
      <c r="J293">
        <v>30.2</v>
      </c>
      <c r="K293" t="s">
        <v>2628</v>
      </c>
      <c r="V293" t="s">
        <v>2629</v>
      </c>
    </row>
    <row r="294" spans="2:22" ht="12.75">
      <c r="B294" t="s">
        <v>2633</v>
      </c>
      <c r="G294" s="2">
        <v>7704381.417</v>
      </c>
      <c r="H294" s="2">
        <v>609744.837</v>
      </c>
      <c r="I294" s="104">
        <v>35</v>
      </c>
      <c r="J294">
        <v>29.91</v>
      </c>
      <c r="K294" t="s">
        <v>2628</v>
      </c>
      <c r="V294" t="s">
        <v>2629</v>
      </c>
    </row>
    <row r="295" spans="2:22" ht="12.75">
      <c r="B295" t="s">
        <v>2634</v>
      </c>
      <c r="G295" s="2">
        <v>7704385.488</v>
      </c>
      <c r="H295" s="2">
        <v>609788.632</v>
      </c>
      <c r="I295" s="104">
        <v>35</v>
      </c>
      <c r="J295">
        <v>24.87</v>
      </c>
      <c r="K295" t="s">
        <v>2628</v>
      </c>
      <c r="V295" t="s">
        <v>2629</v>
      </c>
    </row>
    <row r="296" spans="2:22" ht="12.75">
      <c r="B296" t="s">
        <v>2635</v>
      </c>
      <c r="G296" s="2">
        <v>7704371.313</v>
      </c>
      <c r="H296" s="2">
        <v>609807.892</v>
      </c>
      <c r="I296" s="104">
        <v>35</v>
      </c>
      <c r="J296">
        <v>21.95</v>
      </c>
      <c r="K296" t="s">
        <v>2636</v>
      </c>
      <c r="V296" t="s">
        <v>2629</v>
      </c>
    </row>
    <row r="297" spans="2:22" ht="12.75">
      <c r="B297" t="s">
        <v>2637</v>
      </c>
      <c r="G297" s="2">
        <v>7704444.826</v>
      </c>
      <c r="H297" s="2">
        <v>609763.744</v>
      </c>
      <c r="I297" s="104">
        <v>35</v>
      </c>
      <c r="J297">
        <v>22.39</v>
      </c>
      <c r="K297" t="s">
        <v>143</v>
      </c>
      <c r="V297" t="s">
        <v>2629</v>
      </c>
    </row>
    <row r="298" spans="2:22" ht="12.75">
      <c r="B298" t="s">
        <v>2638</v>
      </c>
      <c r="G298" s="2">
        <v>7704515.528</v>
      </c>
      <c r="H298" s="2">
        <v>609749.142</v>
      </c>
      <c r="I298" s="104">
        <v>35</v>
      </c>
      <c r="J298">
        <v>28.41</v>
      </c>
      <c r="K298" t="s">
        <v>2628</v>
      </c>
      <c r="V298" t="s">
        <v>2629</v>
      </c>
    </row>
    <row r="299" spans="2:22" ht="12.75">
      <c r="B299" t="s">
        <v>2639</v>
      </c>
      <c r="G299" s="2">
        <v>7704524.402</v>
      </c>
      <c r="H299" s="2">
        <v>609781.568</v>
      </c>
      <c r="I299" s="104">
        <v>35</v>
      </c>
      <c r="J299">
        <v>21.58</v>
      </c>
      <c r="K299" t="s">
        <v>2239</v>
      </c>
      <c r="V299" t="s">
        <v>2629</v>
      </c>
    </row>
    <row r="300" spans="2:22" ht="12.75">
      <c r="B300" t="s">
        <v>2640</v>
      </c>
      <c r="G300" s="2">
        <v>7704509.798</v>
      </c>
      <c r="H300" s="2">
        <v>609701.869</v>
      </c>
      <c r="I300" s="104">
        <v>35</v>
      </c>
      <c r="J300">
        <v>30.64</v>
      </c>
      <c r="K300" t="s">
        <v>2628</v>
      </c>
      <c r="V300" t="s">
        <v>2629</v>
      </c>
    </row>
    <row r="301" spans="2:22" ht="12.75">
      <c r="B301" t="s">
        <v>2641</v>
      </c>
      <c r="G301" s="2">
        <v>7704334.354</v>
      </c>
      <c r="H301" s="2">
        <v>609701.645</v>
      </c>
      <c r="I301" s="104">
        <v>35</v>
      </c>
      <c r="J301">
        <v>30.42</v>
      </c>
      <c r="K301" t="s">
        <v>2628</v>
      </c>
      <c r="V301" t="s">
        <v>2629</v>
      </c>
    </row>
    <row r="302" spans="2:22" ht="12.75">
      <c r="B302" t="s">
        <v>2642</v>
      </c>
      <c r="G302" s="2">
        <v>7704285.794</v>
      </c>
      <c r="H302" s="2">
        <v>609719.377</v>
      </c>
      <c r="I302" s="104">
        <v>35</v>
      </c>
      <c r="J302">
        <v>24.61</v>
      </c>
      <c r="K302" t="s">
        <v>2628</v>
      </c>
      <c r="V302" t="s">
        <v>2629</v>
      </c>
    </row>
    <row r="303" spans="2:22" ht="12.75">
      <c r="B303" t="s">
        <v>2643</v>
      </c>
      <c r="G303" s="2">
        <v>7704209.467</v>
      </c>
      <c r="H303" s="2">
        <v>609702.655</v>
      </c>
      <c r="I303" s="104">
        <v>35</v>
      </c>
      <c r="J303">
        <v>26.9</v>
      </c>
      <c r="K303" t="s">
        <v>2628</v>
      </c>
      <c r="V303" t="s">
        <v>2629</v>
      </c>
    </row>
    <row r="304" spans="2:22" ht="12.75">
      <c r="B304" t="s">
        <v>2644</v>
      </c>
      <c r="G304" s="2">
        <v>7704319.771</v>
      </c>
      <c r="H304" s="2">
        <v>609759.706</v>
      </c>
      <c r="I304" s="104">
        <v>35</v>
      </c>
      <c r="J304">
        <v>22.65</v>
      </c>
      <c r="K304" t="s">
        <v>2645</v>
      </c>
      <c r="V304" t="s">
        <v>2629</v>
      </c>
    </row>
    <row r="305" spans="2:22" ht="12.75">
      <c r="B305" t="s">
        <v>2646</v>
      </c>
      <c r="G305" s="2">
        <v>7704295.151</v>
      </c>
      <c r="H305" s="2">
        <v>609665.455</v>
      </c>
      <c r="I305" s="104">
        <v>35</v>
      </c>
      <c r="J305">
        <v>30.17</v>
      </c>
      <c r="K305" t="s">
        <v>2628</v>
      </c>
      <c r="V305" t="s">
        <v>2629</v>
      </c>
    </row>
    <row r="306" spans="2:22" ht="12.75">
      <c r="B306" t="s">
        <v>2647</v>
      </c>
      <c r="G306" s="2">
        <v>7704239.971</v>
      </c>
      <c r="H306" s="2">
        <v>609644.32</v>
      </c>
      <c r="I306" s="104">
        <v>35</v>
      </c>
      <c r="J306">
        <v>30.05</v>
      </c>
      <c r="K306" t="s">
        <v>2628</v>
      </c>
      <c r="V306" t="s">
        <v>2629</v>
      </c>
    </row>
    <row r="307" spans="2:22" ht="12.75">
      <c r="B307" t="s">
        <v>2648</v>
      </c>
      <c r="G307" s="2">
        <v>7704324.959</v>
      </c>
      <c r="H307" s="2">
        <v>609647.48</v>
      </c>
      <c r="I307" s="104">
        <v>35</v>
      </c>
      <c r="J307">
        <v>30.8</v>
      </c>
      <c r="K307" t="s">
        <v>2628</v>
      </c>
      <c r="V307" t="s">
        <v>2629</v>
      </c>
    </row>
    <row r="308" spans="2:22" ht="12.75">
      <c r="B308" t="s">
        <v>2649</v>
      </c>
      <c r="G308" s="2">
        <v>7704460.857</v>
      </c>
      <c r="H308" s="2">
        <v>609461.488</v>
      </c>
      <c r="I308" s="104">
        <v>35</v>
      </c>
      <c r="J308">
        <v>36.54</v>
      </c>
      <c r="K308" t="s">
        <v>2650</v>
      </c>
      <c r="V308" t="s">
        <v>2629</v>
      </c>
    </row>
    <row r="309" spans="2:22" ht="12.75">
      <c r="B309" t="s">
        <v>2651</v>
      </c>
      <c r="G309" s="2">
        <v>7704361.255</v>
      </c>
      <c r="H309" s="2">
        <v>609441.194</v>
      </c>
      <c r="I309" s="104">
        <v>35</v>
      </c>
      <c r="J309">
        <v>37.4</v>
      </c>
      <c r="K309" t="s">
        <v>2628</v>
      </c>
      <c r="V309" t="s">
        <v>2629</v>
      </c>
    </row>
    <row r="310" spans="2:22" ht="12.75">
      <c r="B310" t="s">
        <v>2652</v>
      </c>
      <c r="G310" s="2">
        <v>7704273.61</v>
      </c>
      <c r="H310" s="2">
        <v>609434.289</v>
      </c>
      <c r="I310" s="104">
        <v>35</v>
      </c>
      <c r="J310">
        <v>37.89</v>
      </c>
      <c r="K310" t="s">
        <v>2628</v>
      </c>
      <c r="V310" t="s">
        <v>2629</v>
      </c>
    </row>
    <row r="311" spans="2:22" ht="12.75">
      <c r="B311" t="s">
        <v>2653</v>
      </c>
      <c r="G311" s="2">
        <v>7704159.011</v>
      </c>
      <c r="H311" s="2">
        <v>609375.07</v>
      </c>
      <c r="I311" s="104">
        <v>35</v>
      </c>
      <c r="J311">
        <v>36.96</v>
      </c>
      <c r="K311" t="s">
        <v>2628</v>
      </c>
      <c r="V311" t="s">
        <v>2629</v>
      </c>
    </row>
    <row r="312" spans="2:22" ht="12.75">
      <c r="B312" t="s">
        <v>2654</v>
      </c>
      <c r="G312" s="2">
        <v>7704082.785</v>
      </c>
      <c r="H312" s="2">
        <v>609366.682</v>
      </c>
      <c r="I312" s="104">
        <v>35</v>
      </c>
      <c r="J312">
        <v>37.25</v>
      </c>
      <c r="K312" t="s">
        <v>2628</v>
      </c>
      <c r="V312" t="s">
        <v>2629</v>
      </c>
    </row>
    <row r="313" spans="2:22" ht="12.75">
      <c r="B313" t="s">
        <v>2655</v>
      </c>
      <c r="G313" s="2">
        <v>7703997.746</v>
      </c>
      <c r="H313" s="2">
        <v>609339.375</v>
      </c>
      <c r="I313" s="104">
        <v>35</v>
      </c>
      <c r="J313">
        <v>36.4</v>
      </c>
      <c r="K313" t="s">
        <v>2628</v>
      </c>
      <c r="V313" t="s">
        <v>2629</v>
      </c>
    </row>
    <row r="314" spans="2:22" ht="12.75">
      <c r="B314" t="s">
        <v>2656</v>
      </c>
      <c r="G314" s="2">
        <v>7703976.429</v>
      </c>
      <c r="H314" s="2">
        <v>609212.059</v>
      </c>
      <c r="I314" s="104">
        <v>35</v>
      </c>
      <c r="J314">
        <v>41.19</v>
      </c>
      <c r="K314" t="s">
        <v>2628</v>
      </c>
      <c r="V314" t="s">
        <v>2629</v>
      </c>
    </row>
    <row r="315" spans="2:22" ht="12.75">
      <c r="B315" t="s">
        <v>2657</v>
      </c>
      <c r="G315" s="2">
        <v>7703878.687</v>
      </c>
      <c r="H315" s="2">
        <v>609205.763</v>
      </c>
      <c r="I315" s="104">
        <v>35</v>
      </c>
      <c r="J315">
        <v>37.74</v>
      </c>
      <c r="K315" t="s">
        <v>2628</v>
      </c>
      <c r="V315" t="s">
        <v>2629</v>
      </c>
    </row>
    <row r="316" spans="2:22" ht="12.75">
      <c r="B316" t="s">
        <v>2658</v>
      </c>
      <c r="G316" s="2">
        <v>7703835.891</v>
      </c>
      <c r="H316" s="2">
        <v>609209.752</v>
      </c>
      <c r="I316" s="104">
        <v>35</v>
      </c>
      <c r="J316">
        <v>35.13</v>
      </c>
      <c r="K316" t="s">
        <v>2645</v>
      </c>
      <c r="V316" t="s">
        <v>2629</v>
      </c>
    </row>
    <row r="317" spans="2:22" ht="12.75">
      <c r="B317" t="s">
        <v>2659</v>
      </c>
      <c r="G317" s="2">
        <v>7703783.989</v>
      </c>
      <c r="H317" s="2">
        <v>609307.113</v>
      </c>
      <c r="I317" s="104">
        <v>35</v>
      </c>
      <c r="J317">
        <v>37.96</v>
      </c>
      <c r="K317" t="s">
        <v>2645</v>
      </c>
      <c r="V317" t="s">
        <v>2629</v>
      </c>
    </row>
    <row r="318" spans="2:22" ht="12.75">
      <c r="B318" t="s">
        <v>2660</v>
      </c>
      <c r="G318" s="2">
        <v>7703734.523</v>
      </c>
      <c r="H318" s="2">
        <v>609338.695</v>
      </c>
      <c r="I318" s="104">
        <v>35</v>
      </c>
      <c r="J318">
        <v>34.18</v>
      </c>
      <c r="K318" t="s">
        <v>2628</v>
      </c>
      <c r="V318" t="s">
        <v>2629</v>
      </c>
    </row>
    <row r="319" spans="2:22" ht="12.75">
      <c r="B319" t="s">
        <v>2661</v>
      </c>
      <c r="G319" s="2">
        <v>7703810.217</v>
      </c>
      <c r="H319" s="2">
        <v>609342.568</v>
      </c>
      <c r="I319" s="104">
        <v>35</v>
      </c>
      <c r="J319">
        <v>37.01</v>
      </c>
      <c r="K319" t="s">
        <v>2628</v>
      </c>
      <c r="V319" t="s">
        <v>2629</v>
      </c>
    </row>
    <row r="320" spans="2:22" ht="12.75">
      <c r="B320" t="s">
        <v>2662</v>
      </c>
      <c r="G320" s="2">
        <v>7703716.396</v>
      </c>
      <c r="H320" s="2">
        <v>609240.793</v>
      </c>
      <c r="I320" s="104">
        <v>35</v>
      </c>
      <c r="J320">
        <v>32.39</v>
      </c>
      <c r="K320" t="s">
        <v>2628</v>
      </c>
      <c r="V320" t="s">
        <v>2629</v>
      </c>
    </row>
    <row r="321" spans="2:22" ht="12.75">
      <c r="B321" t="s">
        <v>2663</v>
      </c>
      <c r="G321" s="2">
        <v>7703684.499</v>
      </c>
      <c r="H321" s="2">
        <v>609266.361</v>
      </c>
      <c r="I321" s="104">
        <v>35</v>
      </c>
      <c r="J321">
        <v>32</v>
      </c>
      <c r="K321" t="s">
        <v>2645</v>
      </c>
      <c r="V321" t="s">
        <v>2629</v>
      </c>
    </row>
    <row r="322" spans="2:22" ht="12.75">
      <c r="B322" t="s">
        <v>2664</v>
      </c>
      <c r="G322" s="2">
        <v>7703651.054</v>
      </c>
      <c r="H322" s="2">
        <v>609380.476</v>
      </c>
      <c r="I322" s="104">
        <v>35</v>
      </c>
      <c r="J322">
        <v>31.7</v>
      </c>
      <c r="K322" t="s">
        <v>2645</v>
      </c>
      <c r="V322" t="s">
        <v>2629</v>
      </c>
    </row>
    <row r="323" spans="2:22" ht="12.75">
      <c r="B323" t="s">
        <v>2665</v>
      </c>
      <c r="G323" s="2">
        <v>7703636.928</v>
      </c>
      <c r="H323" s="2">
        <v>609444.096</v>
      </c>
      <c r="I323" s="104">
        <v>35</v>
      </c>
      <c r="J323">
        <v>33.12</v>
      </c>
      <c r="K323" t="s">
        <v>2645</v>
      </c>
      <c r="V323" t="s">
        <v>2629</v>
      </c>
    </row>
    <row r="324" spans="2:22" ht="12.75">
      <c r="B324" t="s">
        <v>2666</v>
      </c>
      <c r="G324" s="2">
        <v>7703734.905</v>
      </c>
      <c r="H324" s="2">
        <v>609568.568</v>
      </c>
      <c r="I324" s="104">
        <v>35</v>
      </c>
      <c r="J324">
        <v>28.35</v>
      </c>
      <c r="K324" t="s">
        <v>2645</v>
      </c>
      <c r="V324" t="s">
        <v>2629</v>
      </c>
    </row>
    <row r="325" spans="2:22" ht="12.75">
      <c r="B325" t="s">
        <v>2667</v>
      </c>
      <c r="G325" s="2">
        <v>7703826.997</v>
      </c>
      <c r="H325" s="2">
        <v>609602.735</v>
      </c>
      <c r="I325" s="104">
        <v>35</v>
      </c>
      <c r="J325">
        <v>26.25</v>
      </c>
      <c r="K325" t="s">
        <v>2645</v>
      </c>
      <c r="V325" t="s">
        <v>2629</v>
      </c>
    </row>
    <row r="326" spans="2:22" ht="12.75">
      <c r="B326" t="s">
        <v>2668</v>
      </c>
      <c r="G326" s="2">
        <v>7703941.861</v>
      </c>
      <c r="H326" s="2">
        <v>609644.79</v>
      </c>
      <c r="I326" s="104">
        <v>35</v>
      </c>
      <c r="J326">
        <v>24.13</v>
      </c>
      <c r="K326" t="s">
        <v>2645</v>
      </c>
      <c r="V326" t="s">
        <v>2629</v>
      </c>
    </row>
    <row r="327" spans="2:22" ht="12.75">
      <c r="B327" t="s">
        <v>2669</v>
      </c>
      <c r="G327" s="2">
        <v>7704046.972</v>
      </c>
      <c r="H327" s="2">
        <v>609656.854</v>
      </c>
      <c r="I327" s="104">
        <v>35</v>
      </c>
      <c r="J327">
        <v>24.71</v>
      </c>
      <c r="K327" t="s">
        <v>2645</v>
      </c>
      <c r="V327" t="s">
        <v>2629</v>
      </c>
    </row>
    <row r="328" spans="2:22" ht="12.75">
      <c r="B328" t="s">
        <v>2670</v>
      </c>
      <c r="G328" s="2">
        <v>7704142.707</v>
      </c>
      <c r="H328" s="2">
        <v>609618.865</v>
      </c>
      <c r="I328" s="104">
        <v>35</v>
      </c>
      <c r="J328">
        <v>22.79</v>
      </c>
      <c r="K328" t="s">
        <v>2645</v>
      </c>
      <c r="V328" t="s">
        <v>2629</v>
      </c>
    </row>
    <row r="329" spans="2:22" ht="12.75">
      <c r="B329" t="s">
        <v>2671</v>
      </c>
      <c r="G329" s="2">
        <v>7703875.67</v>
      </c>
      <c r="H329" s="2">
        <v>609323.049</v>
      </c>
      <c r="I329" s="104">
        <v>35</v>
      </c>
      <c r="J329">
        <v>41.84</v>
      </c>
      <c r="K329" t="s">
        <v>2645</v>
      </c>
      <c r="V329" t="s">
        <v>2629</v>
      </c>
    </row>
    <row r="330" spans="2:22" ht="12.75">
      <c r="B330" t="s">
        <v>2672</v>
      </c>
      <c r="G330" s="2">
        <v>7703913.419</v>
      </c>
      <c r="H330" s="2">
        <v>609353.505</v>
      </c>
      <c r="I330" s="104">
        <v>35</v>
      </c>
      <c r="J330">
        <v>36.77</v>
      </c>
      <c r="K330" t="s">
        <v>2628</v>
      </c>
      <c r="V330" t="s">
        <v>2629</v>
      </c>
    </row>
    <row r="331" spans="2:22" ht="12.75">
      <c r="B331" t="s">
        <v>2673</v>
      </c>
      <c r="G331" s="2">
        <v>7703892.485</v>
      </c>
      <c r="H331" s="2">
        <v>609396.158</v>
      </c>
      <c r="I331" s="104">
        <v>35</v>
      </c>
      <c r="J331">
        <v>38.75</v>
      </c>
      <c r="K331" t="s">
        <v>2645</v>
      </c>
      <c r="V331" t="s">
        <v>2629</v>
      </c>
    </row>
    <row r="332" spans="2:22" ht="12.75">
      <c r="B332" t="s">
        <v>2674</v>
      </c>
      <c r="G332" s="2">
        <v>7703987.683</v>
      </c>
      <c r="H332" s="2">
        <v>609402.108</v>
      </c>
      <c r="I332" s="104">
        <v>35</v>
      </c>
      <c r="J332">
        <v>34.21</v>
      </c>
      <c r="K332" t="s">
        <v>2628</v>
      </c>
      <c r="V332" t="s">
        <v>2629</v>
      </c>
    </row>
    <row r="333" spans="2:22" ht="12.75">
      <c r="B333" t="s">
        <v>2675</v>
      </c>
      <c r="G333" s="2">
        <v>7704062.109</v>
      </c>
      <c r="H333" s="2">
        <v>609434.034</v>
      </c>
      <c r="I333" s="104">
        <v>35</v>
      </c>
      <c r="J333">
        <v>32.72</v>
      </c>
      <c r="K333" t="s">
        <v>2628</v>
      </c>
      <c r="V333" t="s">
        <v>2629</v>
      </c>
    </row>
    <row r="334" spans="2:22" ht="12.75">
      <c r="B334" t="s">
        <v>2676</v>
      </c>
      <c r="G334" s="2">
        <v>7704133.221</v>
      </c>
      <c r="H334" s="2">
        <v>609464.791</v>
      </c>
      <c r="I334" s="104">
        <v>35</v>
      </c>
      <c r="J334">
        <v>31.99</v>
      </c>
      <c r="K334" t="s">
        <v>2628</v>
      </c>
      <c r="V334" t="s">
        <v>2629</v>
      </c>
    </row>
    <row r="335" spans="2:22" ht="12.75">
      <c r="B335" t="s">
        <v>2677</v>
      </c>
      <c r="G335" s="2">
        <v>7704213.539</v>
      </c>
      <c r="H335" s="2">
        <v>609544.073</v>
      </c>
      <c r="I335" s="104">
        <v>35</v>
      </c>
      <c r="J335">
        <v>31.32</v>
      </c>
      <c r="K335" t="s">
        <v>2628</v>
      </c>
      <c r="V335" t="s">
        <v>2629</v>
      </c>
    </row>
    <row r="336" spans="2:22" ht="12.75">
      <c r="B336" t="s">
        <v>2678</v>
      </c>
      <c r="G336" s="2">
        <v>7704267.966</v>
      </c>
      <c r="H336" s="2">
        <v>609597.957</v>
      </c>
      <c r="I336" s="104">
        <v>35</v>
      </c>
      <c r="J336">
        <v>30.98</v>
      </c>
      <c r="K336" t="s">
        <v>2628</v>
      </c>
      <c r="V336" t="s">
        <v>2629</v>
      </c>
    </row>
    <row r="337" spans="2:22" ht="12.75">
      <c r="B337" t="s">
        <v>2679</v>
      </c>
      <c r="G337" s="2">
        <v>7703923.048</v>
      </c>
      <c r="H337" s="2">
        <v>609486.518</v>
      </c>
      <c r="I337" s="104">
        <v>35</v>
      </c>
      <c r="J337">
        <v>31.35</v>
      </c>
      <c r="K337" t="s">
        <v>2645</v>
      </c>
      <c r="V337" t="s">
        <v>2629</v>
      </c>
    </row>
    <row r="338" spans="2:22" ht="12.75">
      <c r="B338" t="s">
        <v>2680</v>
      </c>
      <c r="G338" s="2">
        <v>7704002.126</v>
      </c>
      <c r="H338" s="2">
        <v>609522.891</v>
      </c>
      <c r="I338" s="104">
        <v>35</v>
      </c>
      <c r="J338">
        <v>29.82</v>
      </c>
      <c r="K338" t="s">
        <v>2645</v>
      </c>
      <c r="V338" t="s">
        <v>2629</v>
      </c>
    </row>
    <row r="339" spans="2:22" ht="12.75">
      <c r="B339" t="s">
        <v>2681</v>
      </c>
      <c r="G339" s="2">
        <v>7703973.57</v>
      </c>
      <c r="H339" s="2">
        <v>609575.477</v>
      </c>
      <c r="I339" s="104">
        <v>35</v>
      </c>
      <c r="J339">
        <v>29.41</v>
      </c>
      <c r="K339" t="s">
        <v>2628</v>
      </c>
      <c r="V339" t="s">
        <v>2629</v>
      </c>
    </row>
    <row r="340" spans="2:22" ht="12.75">
      <c r="B340" t="s">
        <v>2682</v>
      </c>
      <c r="G340" s="2">
        <v>7703921.558</v>
      </c>
      <c r="H340" s="2">
        <v>609551.805</v>
      </c>
      <c r="I340" s="104">
        <v>35</v>
      </c>
      <c r="J340">
        <v>33.07</v>
      </c>
      <c r="K340" t="s">
        <v>2645</v>
      </c>
      <c r="V340" t="s">
        <v>2629</v>
      </c>
    </row>
    <row r="341" spans="2:22" ht="12.75">
      <c r="B341" t="s">
        <v>2683</v>
      </c>
      <c r="G341" s="2">
        <v>7703869.389</v>
      </c>
      <c r="H341" s="2">
        <v>609486.808</v>
      </c>
      <c r="I341" s="104">
        <v>35</v>
      </c>
      <c r="J341">
        <v>35.16</v>
      </c>
      <c r="K341" t="s">
        <v>2645</v>
      </c>
      <c r="V341" t="s">
        <v>2629</v>
      </c>
    </row>
    <row r="342" spans="2:22" ht="12.75">
      <c r="B342" t="s">
        <v>2684</v>
      </c>
      <c r="G342" s="2">
        <v>7703809.59</v>
      </c>
      <c r="H342" s="2">
        <v>609493.499</v>
      </c>
      <c r="I342" s="104">
        <v>35</v>
      </c>
      <c r="J342">
        <v>34.87</v>
      </c>
      <c r="K342" t="s">
        <v>2628</v>
      </c>
      <c r="V342" t="s">
        <v>2629</v>
      </c>
    </row>
    <row r="343" spans="2:22" ht="12.75">
      <c r="B343" t="s">
        <v>2685</v>
      </c>
      <c r="G343" s="2">
        <v>7703841.656</v>
      </c>
      <c r="H343" s="2">
        <v>609443.797</v>
      </c>
      <c r="I343" s="104">
        <v>35</v>
      </c>
      <c r="J343">
        <v>35.46</v>
      </c>
      <c r="K343" t="s">
        <v>2628</v>
      </c>
      <c r="V343" t="s">
        <v>2629</v>
      </c>
    </row>
    <row r="344" spans="2:22" ht="12.75">
      <c r="B344" t="s">
        <v>2686</v>
      </c>
      <c r="G344" s="2">
        <v>7703804.241</v>
      </c>
      <c r="H344" s="2">
        <v>609409.538</v>
      </c>
      <c r="I344" s="104">
        <v>35</v>
      </c>
      <c r="J344">
        <v>38.58</v>
      </c>
      <c r="K344" t="s">
        <v>2636</v>
      </c>
      <c r="V344" t="s">
        <v>2629</v>
      </c>
    </row>
    <row r="345" spans="2:22" ht="12.75">
      <c r="B345" t="s">
        <v>2687</v>
      </c>
      <c r="G345" s="2">
        <v>7703771.713</v>
      </c>
      <c r="H345" s="2">
        <v>609441.022</v>
      </c>
      <c r="I345" s="104">
        <v>35</v>
      </c>
      <c r="J345">
        <v>36.98</v>
      </c>
      <c r="K345" t="s">
        <v>2628</v>
      </c>
      <c r="V345" t="s">
        <v>2629</v>
      </c>
    </row>
    <row r="346" spans="2:22" ht="12.75">
      <c r="B346" t="s">
        <v>2688</v>
      </c>
      <c r="G346" s="2">
        <v>7703728.658</v>
      </c>
      <c r="H346" s="2">
        <v>609460.57</v>
      </c>
      <c r="I346" s="104">
        <v>35</v>
      </c>
      <c r="J346">
        <v>37.04</v>
      </c>
      <c r="K346" t="s">
        <v>2628</v>
      </c>
      <c r="V346" t="s">
        <v>2629</v>
      </c>
    </row>
    <row r="347" spans="2:22" ht="12.75">
      <c r="B347" t="s">
        <v>2689</v>
      </c>
      <c r="G347" s="2">
        <v>7703740.941</v>
      </c>
      <c r="H347" s="2">
        <v>609405.589</v>
      </c>
      <c r="I347" s="104">
        <v>35</v>
      </c>
      <c r="J347">
        <v>37.08</v>
      </c>
      <c r="K347" t="s">
        <v>2628</v>
      </c>
      <c r="V347" t="s">
        <v>2629</v>
      </c>
    </row>
    <row r="348" spans="2:22" ht="12.75">
      <c r="B348" t="s">
        <v>2690</v>
      </c>
      <c r="G348" s="2">
        <v>7703708.315</v>
      </c>
      <c r="H348" s="2">
        <v>609392.393</v>
      </c>
      <c r="I348" s="104">
        <v>35</v>
      </c>
      <c r="J348">
        <v>35.54</v>
      </c>
      <c r="K348" t="s">
        <v>2628</v>
      </c>
      <c r="V348" t="s">
        <v>2629</v>
      </c>
    </row>
    <row r="349" spans="2:22" ht="12.75">
      <c r="B349" t="s">
        <v>2691</v>
      </c>
      <c r="G349" s="2">
        <v>7703489.78</v>
      </c>
      <c r="H349" s="2">
        <v>609480.139</v>
      </c>
      <c r="I349" s="104">
        <v>35</v>
      </c>
      <c r="J349">
        <v>37.48</v>
      </c>
      <c r="K349" t="s">
        <v>2628</v>
      </c>
      <c r="V349" t="s">
        <v>2629</v>
      </c>
    </row>
    <row r="350" spans="2:22" ht="12.75">
      <c r="B350" t="s">
        <v>2692</v>
      </c>
      <c r="G350" s="2">
        <v>7703510.947</v>
      </c>
      <c r="H350" s="2">
        <v>609586.885</v>
      </c>
      <c r="I350" s="104">
        <v>35</v>
      </c>
      <c r="J350">
        <v>32.18</v>
      </c>
      <c r="K350" t="s">
        <v>2628</v>
      </c>
      <c r="V350" t="s">
        <v>2629</v>
      </c>
    </row>
    <row r="351" spans="2:22" ht="12.75">
      <c r="B351" t="s">
        <v>2693</v>
      </c>
      <c r="G351" s="2">
        <v>7703561.512</v>
      </c>
      <c r="H351" s="2">
        <v>609562.411</v>
      </c>
      <c r="I351" s="104">
        <v>35</v>
      </c>
      <c r="J351">
        <v>32.3</v>
      </c>
      <c r="K351" t="s">
        <v>2628</v>
      </c>
      <c r="V351" t="s">
        <v>2629</v>
      </c>
    </row>
    <row r="352" spans="2:22" ht="12.75">
      <c r="B352" t="s">
        <v>2694</v>
      </c>
      <c r="G352" s="2">
        <v>7703635.202</v>
      </c>
      <c r="H352" s="2">
        <v>609499.973</v>
      </c>
      <c r="I352" s="104">
        <v>35</v>
      </c>
      <c r="J352">
        <v>31.266</v>
      </c>
      <c r="K352" t="s">
        <v>2695</v>
      </c>
      <c r="V352" t="s">
        <v>2629</v>
      </c>
    </row>
    <row r="353" spans="2:22" ht="12.75">
      <c r="B353" t="s">
        <v>2696</v>
      </c>
      <c r="G353" s="2">
        <v>7703627.67</v>
      </c>
      <c r="H353" s="2">
        <v>609624.13</v>
      </c>
      <c r="I353" s="104">
        <v>35</v>
      </c>
      <c r="K353" t="s">
        <v>2426</v>
      </c>
      <c r="V353" t="s">
        <v>2629</v>
      </c>
    </row>
    <row r="354" spans="2:22" ht="12.75">
      <c r="B354" t="s">
        <v>2697</v>
      </c>
      <c r="G354" s="2">
        <v>7704314.21</v>
      </c>
      <c r="H354" s="2">
        <v>609939.16</v>
      </c>
      <c r="I354" s="104">
        <v>35</v>
      </c>
      <c r="K354" t="s">
        <v>2426</v>
      </c>
      <c r="V354" t="s">
        <v>2629</v>
      </c>
    </row>
    <row r="355" spans="2:22" ht="12.75">
      <c r="B355" t="s">
        <v>2698</v>
      </c>
      <c r="G355" s="2">
        <v>7703696</v>
      </c>
      <c r="H355" s="2">
        <v>609259.63</v>
      </c>
      <c r="I355" s="104">
        <v>35</v>
      </c>
      <c r="K355" t="s">
        <v>2426</v>
      </c>
      <c r="V355" t="s">
        <v>2629</v>
      </c>
    </row>
    <row r="356" spans="2:22" ht="12.75">
      <c r="B356" t="s">
        <v>2699</v>
      </c>
      <c r="G356" s="2">
        <v>7703705.93</v>
      </c>
      <c r="H356" s="2">
        <v>609529.25</v>
      </c>
      <c r="I356" s="104">
        <v>35</v>
      </c>
      <c r="K356" t="s">
        <v>2426</v>
      </c>
      <c r="V356" t="s">
        <v>2629</v>
      </c>
    </row>
    <row r="357" spans="2:22" ht="12.75">
      <c r="B357" t="s">
        <v>2700</v>
      </c>
      <c r="G357" s="2">
        <v>7704345.78</v>
      </c>
      <c r="H357" s="2">
        <v>609809.21</v>
      </c>
      <c r="I357" s="104">
        <v>35</v>
      </c>
      <c r="K357" t="s">
        <v>2426</v>
      </c>
      <c r="V357" t="s">
        <v>2629</v>
      </c>
    </row>
  </sheetData>
  <sheetProtection selectLockedCells="1" selectUnlockedCells="1"/>
  <mergeCells count="4">
    <mergeCell ref="B12:C12"/>
    <mergeCell ref="O12:Q12"/>
    <mergeCell ref="G13:H13"/>
    <mergeCell ref="L13:M13"/>
  </mergeCells>
  <printOptions gridLines="1"/>
  <pageMargins left="0.7479166666666667" right="0.7479166666666667" top="0.9840277777777777" bottom="0.9840277777777777" header="0.5" footer="0.5"/>
  <pageSetup horizontalDpi="300" verticalDpi="300" orientation="portrait" paperSize="9"/>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dimension ref="A1:F61"/>
  <sheetViews>
    <sheetView workbookViewId="0" topLeftCell="A1">
      <selection activeCell="A1" sqref="A1"/>
    </sheetView>
  </sheetViews>
  <sheetFormatPr defaultColWidth="9.140625" defaultRowHeight="12.75"/>
  <cols>
    <col min="1" max="1" width="15.140625" style="0" customWidth="1"/>
    <col min="2" max="2" width="24.57421875" style="0" customWidth="1"/>
    <col min="3" max="3" width="12.7109375" style="0" customWidth="1"/>
    <col min="4" max="4" width="11.7109375" style="0" customWidth="1"/>
    <col min="5" max="5" width="12.7109375" style="0" customWidth="1"/>
    <col min="6" max="6" width="12.140625" style="0" customWidth="1"/>
  </cols>
  <sheetData>
    <row r="1" ht="12.75">
      <c r="A1" t="s">
        <v>2701</v>
      </c>
    </row>
    <row r="2" spans="1:6" ht="12.75">
      <c r="A2" t="s">
        <v>2702</v>
      </c>
      <c r="B2" t="s">
        <v>2703</v>
      </c>
      <c r="C2" s="105" t="s">
        <v>2704</v>
      </c>
      <c r="D2" s="105"/>
      <c r="E2" s="105" t="s">
        <v>2705</v>
      </c>
      <c r="F2" s="105"/>
    </row>
    <row r="3" spans="1:6" ht="12.75">
      <c r="A3" t="s">
        <v>141</v>
      </c>
      <c r="B3" t="s">
        <v>2706</v>
      </c>
      <c r="C3" s="104" t="s">
        <v>2157</v>
      </c>
      <c r="D3" s="104" t="s">
        <v>2158</v>
      </c>
      <c r="E3" s="104" t="s">
        <v>63</v>
      </c>
      <c r="F3" s="104" t="s">
        <v>64</v>
      </c>
    </row>
    <row r="4" spans="1:6" ht="12.75">
      <c r="A4" t="s">
        <v>2177</v>
      </c>
      <c r="B4" t="s">
        <v>2178</v>
      </c>
      <c r="C4" s="2">
        <v>7733338.1</v>
      </c>
      <c r="D4" s="2">
        <v>385043.2</v>
      </c>
      <c r="E4" s="2">
        <v>7730929.629</v>
      </c>
      <c r="F4" s="2">
        <v>385007.663</v>
      </c>
    </row>
    <row r="5" spans="1:6" ht="12.75">
      <c r="A5" t="s">
        <v>2183</v>
      </c>
      <c r="B5" t="s">
        <v>2184</v>
      </c>
      <c r="C5" s="2">
        <v>7716669.7</v>
      </c>
      <c r="D5" s="2">
        <v>384066.8</v>
      </c>
      <c r="E5" s="2">
        <v>7714269.518</v>
      </c>
      <c r="F5" s="2">
        <v>384031.923</v>
      </c>
    </row>
    <row r="6" spans="1:6" ht="12.75">
      <c r="A6" t="s">
        <v>2185</v>
      </c>
      <c r="B6" t="s">
        <v>2186</v>
      </c>
      <c r="C6" s="2">
        <v>7725830.4</v>
      </c>
      <c r="D6" s="2">
        <v>388784.2</v>
      </c>
      <c r="E6" s="2">
        <v>7723425.855</v>
      </c>
      <c r="F6" s="2">
        <v>388746.657</v>
      </c>
    </row>
    <row r="7" spans="1:6" ht="12.75">
      <c r="A7" t="s">
        <v>2188</v>
      </c>
      <c r="B7" t="s">
        <v>2707</v>
      </c>
      <c r="C7" s="2">
        <v>7725014.7</v>
      </c>
      <c r="D7" s="2">
        <v>386846.4</v>
      </c>
      <c r="E7" s="2">
        <v>7722610.141</v>
      </c>
      <c r="F7" s="2">
        <v>386809.866</v>
      </c>
    </row>
    <row r="8" spans="1:6" ht="12.75">
      <c r="A8" t="s">
        <v>2192</v>
      </c>
      <c r="B8" t="s">
        <v>2193</v>
      </c>
      <c r="C8" s="2">
        <v>7729835.2</v>
      </c>
      <c r="D8" s="2">
        <v>388711.1</v>
      </c>
      <c r="E8" s="2">
        <v>7727428.782</v>
      </c>
      <c r="F8" s="2">
        <v>388673.993</v>
      </c>
    </row>
    <row r="9" spans="1:6" ht="12.75">
      <c r="A9" t="s">
        <v>2194</v>
      </c>
      <c r="B9" t="s">
        <v>2195</v>
      </c>
      <c r="C9" s="2">
        <v>7721344.8</v>
      </c>
      <c r="D9" s="2">
        <v>384792.3</v>
      </c>
      <c r="E9" s="2">
        <v>7718942.382</v>
      </c>
      <c r="F9" s="2">
        <v>384757.145</v>
      </c>
    </row>
    <row r="10" spans="1:6" ht="12.75">
      <c r="A10" t="s">
        <v>2196</v>
      </c>
      <c r="B10" t="s">
        <v>2197</v>
      </c>
      <c r="C10" s="2">
        <v>7731883</v>
      </c>
      <c r="D10" s="2">
        <v>385751.8</v>
      </c>
      <c r="E10" s="2">
        <v>7729475.371</v>
      </c>
      <c r="F10" s="2">
        <v>385715.996</v>
      </c>
    </row>
    <row r="11" spans="1:6" ht="12.75">
      <c r="A11" t="s">
        <v>2267</v>
      </c>
      <c r="B11" t="s">
        <v>2268</v>
      </c>
      <c r="C11" s="2">
        <v>7720360.4</v>
      </c>
      <c r="D11" s="2">
        <v>407064.5</v>
      </c>
      <c r="E11" s="2">
        <v>7717958.985</v>
      </c>
      <c r="F11" s="2">
        <v>407019.656</v>
      </c>
    </row>
    <row r="12" spans="1:6" ht="12.75">
      <c r="A12" t="s">
        <v>2198</v>
      </c>
      <c r="B12" t="s">
        <v>2708</v>
      </c>
      <c r="C12" s="2">
        <v>7738950.9</v>
      </c>
      <c r="D12" s="2">
        <v>418271.4</v>
      </c>
      <c r="E12" s="2">
        <v>7736541.742</v>
      </c>
      <c r="F12" s="2">
        <v>418220.973</v>
      </c>
    </row>
    <row r="13" spans="1:6" ht="12.75">
      <c r="A13" t="s">
        <v>2201</v>
      </c>
      <c r="B13" t="s">
        <v>2709</v>
      </c>
      <c r="C13" s="2">
        <v>7740145.5</v>
      </c>
      <c r="D13" s="2">
        <v>417085.5</v>
      </c>
      <c r="E13" s="2">
        <v>7737735.079</v>
      </c>
      <c r="F13" s="2">
        <v>417035.424</v>
      </c>
    </row>
    <row r="14" spans="1:6" ht="12.75">
      <c r="A14" t="s">
        <v>2203</v>
      </c>
      <c r="B14" t="s">
        <v>2204</v>
      </c>
      <c r="C14" s="2">
        <v>7736416.7</v>
      </c>
      <c r="D14" s="2">
        <v>413375.4</v>
      </c>
      <c r="E14" s="2">
        <v>7734008.838</v>
      </c>
      <c r="F14" s="2">
        <v>413326.603</v>
      </c>
    </row>
    <row r="15" spans="1:6" ht="12.75">
      <c r="A15" t="s">
        <v>2209</v>
      </c>
      <c r="B15" t="s">
        <v>2210</v>
      </c>
      <c r="C15" s="2">
        <v>7736590.4</v>
      </c>
      <c r="D15" s="2">
        <v>417585.8</v>
      </c>
      <c r="E15" s="2">
        <v>7734182.912</v>
      </c>
      <c r="F15" s="2">
        <v>417535.269</v>
      </c>
    </row>
    <row r="16" spans="1:6" ht="12.75">
      <c r="A16" t="s">
        <v>2212</v>
      </c>
      <c r="B16" t="s">
        <v>2213</v>
      </c>
      <c r="C16" s="2">
        <v>7740609.8</v>
      </c>
      <c r="D16" s="2">
        <v>419114</v>
      </c>
      <c r="E16" s="2">
        <v>7738199.135</v>
      </c>
      <c r="F16" s="2">
        <v>419062.64</v>
      </c>
    </row>
    <row r="17" spans="1:6" ht="12.75">
      <c r="A17" t="s">
        <v>2215</v>
      </c>
      <c r="B17" t="s">
        <v>2216</v>
      </c>
      <c r="C17" s="2">
        <v>7740108.9</v>
      </c>
      <c r="D17" s="2">
        <v>419580.9</v>
      </c>
      <c r="E17" s="2">
        <v>7737698.601</v>
      </c>
      <c r="F17" s="2">
        <v>419529.381</v>
      </c>
    </row>
    <row r="18" spans="1:6" ht="12.75">
      <c r="A18" t="s">
        <v>2218</v>
      </c>
      <c r="B18" t="s">
        <v>2219</v>
      </c>
      <c r="C18" s="2">
        <v>7734932.3</v>
      </c>
      <c r="D18" s="2">
        <v>419202.4</v>
      </c>
      <c r="E18" s="2">
        <v>7732525.339</v>
      </c>
      <c r="F18" s="2">
        <v>419151.348</v>
      </c>
    </row>
    <row r="19" spans="1:6" ht="12.75">
      <c r="A19" t="s">
        <v>2220</v>
      </c>
      <c r="B19" t="s">
        <v>2221</v>
      </c>
      <c r="C19" s="2">
        <v>7744859.4</v>
      </c>
      <c r="D19" s="2">
        <v>415344.7</v>
      </c>
      <c r="E19" s="2">
        <v>7742447.132</v>
      </c>
      <c r="F19" s="2">
        <v>415295.564</v>
      </c>
    </row>
    <row r="20" spans="1:6" ht="12.75">
      <c r="A20" t="s">
        <v>2222</v>
      </c>
      <c r="B20" t="s">
        <v>2223</v>
      </c>
      <c r="C20" s="2">
        <v>7746809.9</v>
      </c>
      <c r="D20" s="2">
        <v>413693.6</v>
      </c>
      <c r="E20" s="2">
        <v>7744396.147</v>
      </c>
      <c r="F20" s="2">
        <v>413644.959</v>
      </c>
    </row>
    <row r="21" spans="1:6" ht="12.75">
      <c r="A21" t="s">
        <v>2224</v>
      </c>
      <c r="B21" t="s">
        <v>2710</v>
      </c>
      <c r="C21" s="2">
        <v>7746145.6</v>
      </c>
      <c r="D21" s="2">
        <v>418690.4</v>
      </c>
      <c r="E21" s="2">
        <v>7743732</v>
      </c>
      <c r="F21" s="2">
        <v>418639.463</v>
      </c>
    </row>
    <row r="22" spans="1:6" ht="12.75">
      <c r="A22" t="s">
        <v>2228</v>
      </c>
      <c r="B22" t="s">
        <v>2229</v>
      </c>
      <c r="C22" s="2">
        <v>7741464.9</v>
      </c>
      <c r="D22" s="2">
        <v>417954.9</v>
      </c>
      <c r="E22" s="2">
        <v>7739053.678</v>
      </c>
      <c r="F22" s="2">
        <v>417904.269</v>
      </c>
    </row>
    <row r="23" spans="1:6" ht="12.75">
      <c r="A23" t="s">
        <v>2230</v>
      </c>
      <c r="B23" t="s">
        <v>2231</v>
      </c>
      <c r="C23" s="2">
        <v>7739542.4</v>
      </c>
      <c r="D23" s="2">
        <v>416384.9</v>
      </c>
      <c r="E23" s="2">
        <v>7737132.594</v>
      </c>
      <c r="F23" s="2">
        <v>416335.29</v>
      </c>
    </row>
    <row r="24" spans="1:6" ht="12.75">
      <c r="A24" t="s">
        <v>2232</v>
      </c>
      <c r="B24" t="s">
        <v>2233</v>
      </c>
      <c r="C24" s="2">
        <v>7745819.2</v>
      </c>
      <c r="D24" s="2">
        <v>415653.6</v>
      </c>
      <c r="E24" s="2">
        <v>7743405.269</v>
      </c>
      <c r="F24" s="2">
        <v>415604.012</v>
      </c>
    </row>
    <row r="25" spans="1:6" ht="12.75">
      <c r="A25" t="s">
        <v>2240</v>
      </c>
      <c r="B25" t="s">
        <v>2241</v>
      </c>
      <c r="C25" s="2">
        <v>7742319.7</v>
      </c>
      <c r="D25" s="2">
        <v>414993.3</v>
      </c>
      <c r="E25" s="2">
        <v>7739908.606</v>
      </c>
      <c r="F25" s="2">
        <v>414944.257</v>
      </c>
    </row>
    <row r="26" spans="1:6" ht="12.75">
      <c r="A26" t="s">
        <v>2243</v>
      </c>
      <c r="B26" t="s">
        <v>2711</v>
      </c>
      <c r="C26" s="2">
        <v>7747163.7</v>
      </c>
      <c r="D26" s="2">
        <v>415454.1</v>
      </c>
      <c r="E26" s="2">
        <v>7744749.15</v>
      </c>
      <c r="F26" s="2">
        <v>415404.812</v>
      </c>
    </row>
    <row r="27" spans="1:6" ht="12.75">
      <c r="A27" t="s">
        <v>2248</v>
      </c>
      <c r="B27" t="s">
        <v>2249</v>
      </c>
      <c r="C27" s="2">
        <v>7744628.8</v>
      </c>
      <c r="D27" s="2">
        <v>418826.6</v>
      </c>
      <c r="E27" s="2">
        <v>7742216.042</v>
      </c>
      <c r="F27" s="2">
        <v>418775.624</v>
      </c>
    </row>
    <row r="28" spans="1:6" ht="12.75">
      <c r="A28" t="s">
        <v>2250</v>
      </c>
      <c r="B28" t="s">
        <v>2251</v>
      </c>
      <c r="C28" s="2">
        <v>7744243.6</v>
      </c>
      <c r="D28" s="2">
        <v>418778.2</v>
      </c>
      <c r="E28" s="2">
        <v>7741831.12</v>
      </c>
      <c r="F28" s="2">
        <v>418727.013</v>
      </c>
    </row>
    <row r="29" spans="1:6" ht="12.75">
      <c r="A29" t="s">
        <v>2253</v>
      </c>
      <c r="B29" t="s">
        <v>2254</v>
      </c>
      <c r="C29" s="2">
        <v>7743927.3</v>
      </c>
      <c r="D29" s="2">
        <v>412684.2</v>
      </c>
      <c r="E29" s="2">
        <v>7741514.981</v>
      </c>
      <c r="F29" s="2">
        <v>412636.306</v>
      </c>
    </row>
    <row r="30" spans="1:6" ht="12.75">
      <c r="A30" t="s">
        <v>2256</v>
      </c>
      <c r="B30" t="s">
        <v>2257</v>
      </c>
      <c r="C30" s="2">
        <v>7734312.6</v>
      </c>
      <c r="D30" s="2">
        <v>393606.1</v>
      </c>
      <c r="E30" s="2">
        <v>7731903.704</v>
      </c>
      <c r="F30" s="2">
        <v>393567.013</v>
      </c>
    </row>
    <row r="31" spans="1:6" ht="12.75">
      <c r="A31" t="s">
        <v>2259</v>
      </c>
      <c r="B31" t="s">
        <v>2260</v>
      </c>
      <c r="C31" s="2">
        <v>7746101</v>
      </c>
      <c r="D31" s="2">
        <v>416582.8</v>
      </c>
      <c r="E31" s="2">
        <v>7743687.405</v>
      </c>
      <c r="F31" s="2">
        <v>416532.694</v>
      </c>
    </row>
    <row r="32" spans="1:6" ht="12.75">
      <c r="A32" t="s">
        <v>2263</v>
      </c>
      <c r="B32" t="s">
        <v>2264</v>
      </c>
      <c r="C32" s="2">
        <v>7733577.4</v>
      </c>
      <c r="D32" s="2">
        <v>421360.8</v>
      </c>
      <c r="E32" s="2">
        <v>7731170.995</v>
      </c>
      <c r="F32" s="2">
        <v>421309.259</v>
      </c>
    </row>
    <row r="33" spans="1:6" ht="12.75">
      <c r="A33" t="s">
        <v>2265</v>
      </c>
      <c r="B33" t="s">
        <v>2266</v>
      </c>
      <c r="C33" s="2">
        <v>7735867</v>
      </c>
      <c r="D33" s="2">
        <v>419782.5</v>
      </c>
      <c r="E33" s="2">
        <v>7733459.871</v>
      </c>
      <c r="F33" s="2">
        <v>419731.277</v>
      </c>
    </row>
    <row r="34" spans="1:6" ht="12.75">
      <c r="A34" t="s">
        <v>2270</v>
      </c>
      <c r="B34" t="s">
        <v>2271</v>
      </c>
      <c r="C34" s="2">
        <v>7717805.8</v>
      </c>
      <c r="D34" s="2">
        <v>412042</v>
      </c>
      <c r="E34" s="2">
        <v>7715405.107</v>
      </c>
      <c r="F34" s="2">
        <v>411995.045</v>
      </c>
    </row>
    <row r="35" spans="1:6" ht="12.75">
      <c r="A35" t="s">
        <v>2274</v>
      </c>
      <c r="B35" t="s">
        <v>2275</v>
      </c>
      <c r="C35" s="2">
        <v>7724980.3</v>
      </c>
      <c r="D35" s="2">
        <v>399868.8</v>
      </c>
      <c r="E35" s="2">
        <v>7722576.055</v>
      </c>
      <c r="F35" s="2">
        <v>399826.536</v>
      </c>
    </row>
    <row r="36" spans="1:6" ht="12.75">
      <c r="A36" t="s">
        <v>2276</v>
      </c>
      <c r="B36" t="s">
        <v>2277</v>
      </c>
      <c r="C36" s="2">
        <v>7720955.4</v>
      </c>
      <c r="D36" s="2">
        <v>403207.2</v>
      </c>
      <c r="E36" s="2">
        <v>7718553.169</v>
      </c>
      <c r="F36" s="2">
        <v>403163.744</v>
      </c>
    </row>
    <row r="37" spans="1:6" ht="12.75">
      <c r="A37" t="s">
        <v>2279</v>
      </c>
      <c r="B37" t="s">
        <v>2280</v>
      </c>
      <c r="C37" s="2">
        <v>7718577.9</v>
      </c>
      <c r="D37" s="2">
        <v>418461.2</v>
      </c>
      <c r="E37" s="2">
        <v>7716177.158</v>
      </c>
      <c r="F37" s="2">
        <v>418411.75</v>
      </c>
    </row>
    <row r="38" spans="1:6" ht="12.75">
      <c r="A38" t="s">
        <v>2282</v>
      </c>
      <c r="B38" t="s">
        <v>2283</v>
      </c>
      <c r="C38" s="2">
        <v>7722409.5</v>
      </c>
      <c r="D38" s="2">
        <v>421282.9</v>
      </c>
      <c r="E38" s="2">
        <v>7720006.877</v>
      </c>
      <c r="F38" s="2">
        <v>421231.798</v>
      </c>
    </row>
    <row r="39" spans="1:6" ht="12.75">
      <c r="A39" t="s">
        <v>2285</v>
      </c>
      <c r="B39" t="s">
        <v>2712</v>
      </c>
      <c r="C39" s="2">
        <v>7728125.6</v>
      </c>
      <c r="D39" s="2">
        <v>397094.8</v>
      </c>
      <c r="E39" s="2">
        <v>7725719.625</v>
      </c>
      <c r="F39" s="2">
        <v>397053.85</v>
      </c>
    </row>
    <row r="40" spans="1:6" ht="12.75">
      <c r="A40" t="s">
        <v>2287</v>
      </c>
      <c r="B40" t="s">
        <v>2288</v>
      </c>
      <c r="C40" s="2">
        <v>7721797.5</v>
      </c>
      <c r="D40" s="2">
        <v>419899.3</v>
      </c>
      <c r="E40" s="2">
        <v>7719395.098</v>
      </c>
      <c r="F40" s="2">
        <v>419848.867</v>
      </c>
    </row>
    <row r="41" spans="1:6" ht="12.75">
      <c r="A41" t="s">
        <v>2289</v>
      </c>
      <c r="B41" t="s">
        <v>2290</v>
      </c>
      <c r="C41" s="2">
        <v>7723300.2</v>
      </c>
      <c r="D41" s="2">
        <v>419249</v>
      </c>
      <c r="E41" s="2">
        <v>7720897.457</v>
      </c>
      <c r="F41" s="2">
        <v>419198.515</v>
      </c>
    </row>
    <row r="42" spans="1:6" ht="12.75">
      <c r="A42" t="s">
        <v>2292</v>
      </c>
      <c r="B42" t="s">
        <v>2713</v>
      </c>
      <c r="C42" s="2">
        <v>7732049.6</v>
      </c>
      <c r="D42" s="2">
        <v>392351.7</v>
      </c>
      <c r="E42" s="2">
        <v>7729641.894</v>
      </c>
      <c r="F42" s="2">
        <v>392312.875</v>
      </c>
    </row>
    <row r="43" spans="1:6" ht="12.75">
      <c r="A43" t="s">
        <v>2294</v>
      </c>
      <c r="B43" t="s">
        <v>2295</v>
      </c>
      <c r="C43" s="2">
        <v>7720686.5</v>
      </c>
      <c r="D43" s="2">
        <v>409956</v>
      </c>
      <c r="E43" s="2">
        <v>7718284.774</v>
      </c>
      <c r="F43" s="2">
        <v>409909.748</v>
      </c>
    </row>
    <row r="44" spans="1:6" ht="12.75">
      <c r="A44" t="s">
        <v>2296</v>
      </c>
      <c r="B44" t="s">
        <v>2297</v>
      </c>
      <c r="C44" s="2">
        <v>7725491.2</v>
      </c>
      <c r="D44" s="2">
        <v>420198.3</v>
      </c>
      <c r="E44" s="2">
        <v>7723087.428</v>
      </c>
      <c r="F44" s="2">
        <v>420147.578</v>
      </c>
    </row>
    <row r="45" spans="1:6" ht="12.75">
      <c r="A45" t="s">
        <v>2299</v>
      </c>
      <c r="B45" t="s">
        <v>2300</v>
      </c>
      <c r="C45" s="2">
        <v>7716869.1</v>
      </c>
      <c r="D45" s="2">
        <v>413192.9</v>
      </c>
      <c r="E45" s="2">
        <v>7714468.807</v>
      </c>
      <c r="F45" s="2">
        <v>413145.646</v>
      </c>
    </row>
    <row r="46" spans="1:6" ht="12.75">
      <c r="A46" t="s">
        <v>2302</v>
      </c>
      <c r="B46" t="s">
        <v>2303</v>
      </c>
      <c r="C46" s="2">
        <v>7717249.9</v>
      </c>
      <c r="D46" s="2">
        <v>414324.6</v>
      </c>
      <c r="E46" s="2">
        <v>7714849.414</v>
      </c>
      <c r="F46" s="2">
        <v>414276.818</v>
      </c>
    </row>
    <row r="47" spans="1:6" ht="12.75">
      <c r="A47" t="s">
        <v>2305</v>
      </c>
      <c r="B47" t="s">
        <v>2306</v>
      </c>
      <c r="C47" s="2">
        <v>7727986.5</v>
      </c>
      <c r="D47" s="2">
        <v>418850.8</v>
      </c>
      <c r="E47" s="2">
        <v>7725581.758</v>
      </c>
      <c r="F47" s="2">
        <v>418800.37</v>
      </c>
    </row>
    <row r="48" spans="1:6" ht="12.75">
      <c r="A48" t="s">
        <v>2307</v>
      </c>
      <c r="B48" t="s">
        <v>2714</v>
      </c>
      <c r="C48" s="2">
        <v>7718278.3</v>
      </c>
      <c r="D48" s="2">
        <v>412815.5</v>
      </c>
      <c r="E48" s="2">
        <v>7715877.387</v>
      </c>
      <c r="F48" s="2">
        <v>412768.274</v>
      </c>
    </row>
    <row r="49" spans="1:6" ht="12.75">
      <c r="A49" t="s">
        <v>2309</v>
      </c>
      <c r="B49" t="s">
        <v>2310</v>
      </c>
      <c r="C49" s="2">
        <v>7731303.6</v>
      </c>
      <c r="D49" s="2">
        <v>419829.6</v>
      </c>
      <c r="E49" s="2">
        <v>7728897.48</v>
      </c>
      <c r="F49" s="2">
        <v>419778.613</v>
      </c>
    </row>
    <row r="50" spans="1:6" ht="12.75">
      <c r="A50" t="s">
        <v>2311</v>
      </c>
      <c r="B50" t="s">
        <v>2312</v>
      </c>
      <c r="C50" s="2">
        <v>7729056.1</v>
      </c>
      <c r="D50" s="2">
        <v>395226.1</v>
      </c>
      <c r="E50" s="2">
        <v>7726650.32</v>
      </c>
      <c r="F50" s="2">
        <v>395185.879</v>
      </c>
    </row>
    <row r="51" spans="1:6" ht="12.75">
      <c r="A51" t="s">
        <v>2313</v>
      </c>
      <c r="B51" t="s">
        <v>2715</v>
      </c>
      <c r="C51" s="2">
        <v>7716368.6</v>
      </c>
      <c r="D51" s="2">
        <v>406273.6</v>
      </c>
      <c r="E51" s="2">
        <v>7713968.213</v>
      </c>
      <c r="F51" s="2">
        <v>406229.018</v>
      </c>
    </row>
    <row r="52" spans="1:6" ht="12.75">
      <c r="A52" t="s">
        <v>2315</v>
      </c>
      <c r="B52" t="s">
        <v>2316</v>
      </c>
      <c r="C52" s="2">
        <v>7718940</v>
      </c>
      <c r="D52" s="2">
        <v>418013.8</v>
      </c>
      <c r="E52" s="2">
        <v>7716539.083</v>
      </c>
      <c r="F52" s="2">
        <v>417964.459</v>
      </c>
    </row>
    <row r="53" spans="1:6" ht="12.75">
      <c r="A53" t="s">
        <v>2317</v>
      </c>
      <c r="B53" t="s">
        <v>1262</v>
      </c>
      <c r="C53" s="2">
        <v>7719287.8</v>
      </c>
      <c r="D53" s="2">
        <v>409841.8</v>
      </c>
      <c r="E53" s="2">
        <v>7716886.728</v>
      </c>
      <c r="F53" s="2">
        <v>409795.524</v>
      </c>
    </row>
    <row r="54" spans="1:6" ht="12.75">
      <c r="A54" t="s">
        <v>2318</v>
      </c>
      <c r="B54" t="s">
        <v>2319</v>
      </c>
      <c r="C54" s="2">
        <v>7730356</v>
      </c>
      <c r="D54" s="2">
        <v>394117.2</v>
      </c>
      <c r="E54" s="2">
        <v>7727949.505</v>
      </c>
      <c r="F54" s="2">
        <v>394077.785</v>
      </c>
    </row>
    <row r="55" spans="1:6" ht="12.75">
      <c r="A55" t="s">
        <v>2322</v>
      </c>
      <c r="B55" t="s">
        <v>2323</v>
      </c>
      <c r="C55" s="2">
        <v>7732416.5</v>
      </c>
      <c r="D55" s="2">
        <v>418948.1</v>
      </c>
      <c r="E55" s="2">
        <v>7730010.303</v>
      </c>
      <c r="F55" s="2">
        <v>418897.263</v>
      </c>
    </row>
    <row r="56" spans="1:6" ht="12.75">
      <c r="A56" t="s">
        <v>2324</v>
      </c>
      <c r="B56" t="s">
        <v>2325</v>
      </c>
      <c r="C56" s="2">
        <v>7724208.6</v>
      </c>
      <c r="D56" s="2">
        <v>428816.1</v>
      </c>
      <c r="E56" s="2">
        <v>7721805.657</v>
      </c>
      <c r="F56" s="2">
        <v>428762.017</v>
      </c>
    </row>
    <row r="57" spans="1:6" ht="12.75">
      <c r="A57" t="s">
        <v>2327</v>
      </c>
      <c r="B57" t="s">
        <v>2328</v>
      </c>
      <c r="C57" s="2">
        <v>7720454</v>
      </c>
      <c r="D57" s="2">
        <v>417839.1</v>
      </c>
      <c r="E57" s="2">
        <v>7718052.213</v>
      </c>
      <c r="F57" s="2">
        <v>417789.887</v>
      </c>
    </row>
    <row r="58" spans="1:6" ht="12.75">
      <c r="A58" t="s">
        <v>2329</v>
      </c>
      <c r="B58" t="s">
        <v>2330</v>
      </c>
      <c r="C58" s="2">
        <v>7719577.8</v>
      </c>
      <c r="D58" s="2">
        <v>416160.2</v>
      </c>
      <c r="E58" s="2">
        <v>7717176.518</v>
      </c>
      <c r="F58" s="2">
        <v>416111.439</v>
      </c>
    </row>
    <row r="59" spans="1:6" ht="12.75">
      <c r="A59" t="s">
        <v>2331</v>
      </c>
      <c r="B59" t="s">
        <v>2332</v>
      </c>
      <c r="C59" s="2">
        <v>7720664.9</v>
      </c>
      <c r="D59" s="2">
        <v>409611.1</v>
      </c>
      <c r="E59" s="2">
        <v>7718263.155</v>
      </c>
      <c r="F59" s="2">
        <v>409565.033</v>
      </c>
    </row>
    <row r="60" spans="1:6" ht="12.75">
      <c r="A60" t="s">
        <v>2333</v>
      </c>
      <c r="B60" t="s">
        <v>2334</v>
      </c>
      <c r="C60" s="2">
        <v>7723282.1</v>
      </c>
      <c r="D60" s="2">
        <v>399785.7</v>
      </c>
      <c r="E60" s="2">
        <v>7720878.651</v>
      </c>
      <c r="F60" s="2">
        <v>399743.446</v>
      </c>
    </row>
    <row r="61" spans="1:6" ht="12.75">
      <c r="A61" t="s">
        <v>2337</v>
      </c>
      <c r="B61" t="s">
        <v>2338</v>
      </c>
      <c r="C61" s="2">
        <v>7721806.8</v>
      </c>
      <c r="D61" s="2">
        <v>401036.7</v>
      </c>
      <c r="E61" s="2">
        <v>7719404.041</v>
      </c>
      <c r="F61" s="2">
        <v>400994.066</v>
      </c>
    </row>
  </sheetData>
  <sheetProtection selectLockedCells="1" selectUnlockedCells="1"/>
  <mergeCells count="2">
    <mergeCell ref="C2:D2"/>
    <mergeCell ref="E2:F2"/>
  </mergeCells>
  <printOptions gridLines="1"/>
  <pageMargins left="0.7479166666666667" right="0.7479166666666667" top="0.9840277777777777" bottom="0.9840277777777777" header="0.5" footer="0.5"/>
  <pageSetup horizontalDpi="300" verticalDpi="300" orientation="portrait" paperSize="9"/>
  <headerFooter alignWithMargins="0">
    <oddHeader>&amp;C&amp;A</oddHeader>
    <oddFooter>&amp;CSide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koordinater for riksgrense</dc:title>
  <dc:subject/>
  <dc:creator>IT-TJENESTEN</dc:creator>
  <cp:keywords/>
  <dc:description/>
  <cp:lastModifiedBy>Trond Espelund</cp:lastModifiedBy>
  <cp:lastPrinted>2000-05-03T09:26:21Z</cp:lastPrinted>
  <dcterms:modified xsi:type="dcterms:W3CDTF">2008-11-20T16:23:46Z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1497718015</vt:i4>
  </property>
  <property fmtid="{D5CDD505-2E9C-101B-9397-08002B2CF9AE}" pid="3" name="_AuthorEmail">
    <vt:lpwstr>Trond.Espelund@statkart.no</vt:lpwstr>
  </property>
  <property fmtid="{D5CDD505-2E9C-101B-9397-08002B2CF9AE}" pid="4" name="_AuthorEmailDisplayName">
    <vt:lpwstr>Trond Espelund</vt:lpwstr>
  </property>
  <property fmtid="{D5CDD505-2E9C-101B-9397-08002B2CF9AE}" pid="5" name="_EmailSubject">
    <vt:lpwstr>Grensemerker for Norges grense mot Russland</vt:lpwstr>
  </property>
</Properties>
</file>